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\VZ 2020\Za Střelnicí_3_etapa\Příloha č. 3_soupis prací\"/>
    </mc:Choice>
  </mc:AlternateContent>
  <bookViews>
    <workbookView xWindow="0" yWindow="0" windowWidth="28800" windowHeight="12435"/>
  </bookViews>
  <sheets>
    <sheet name="Rekapitulace stavby" sheetId="1" r:id="rId1"/>
    <sheet name="III. etapa - Komunikace" sheetId="2" r:id="rId2"/>
    <sheet name="III. E 02 - 1 - Řady" sheetId="3" r:id="rId3"/>
    <sheet name="III. E 02 (1) - 2 - Přípojky" sheetId="4" r:id="rId4"/>
    <sheet name="III. etapa (1) - Dešťová ..." sheetId="5" r:id="rId5"/>
    <sheet name="III. E -04-1 - Sběrače" sheetId="6" r:id="rId6"/>
    <sheet name="III. E- 04-2 - Přípojky" sheetId="7" r:id="rId7"/>
    <sheet name="III. Etapa (2) - Plynovod" sheetId="8" r:id="rId8"/>
    <sheet name="III. etapa (3) - Veřejné ..." sheetId="9" r:id="rId9"/>
    <sheet name="III.etapa (3) - Přípojky nn " sheetId="10" r:id="rId10"/>
    <sheet name="III. Etapa VON - Vedlejší..." sheetId="11" r:id="rId11"/>
  </sheets>
  <definedNames>
    <definedName name="_xlnm._FilterDatabase" localSheetId="2" hidden="1">'III. E 02 - 1 - Řady'!$C$122:$K$396</definedName>
    <definedName name="_xlnm._FilterDatabase" localSheetId="3" hidden="1">'III. E 02 (1) - 2 - Přípojky'!$C$121:$K$276</definedName>
    <definedName name="_xlnm._FilterDatabase" localSheetId="5" hidden="1">'III. E -04-1 - Sběrače'!$C$122:$K$473</definedName>
    <definedName name="_xlnm._FilterDatabase" localSheetId="6" hidden="1">'III. E- 04-2 - Přípojky'!$C$121:$K$278</definedName>
    <definedName name="_xlnm._FilterDatabase" localSheetId="1" hidden="1">'III. etapa - Komunikace'!$C$123:$K$532</definedName>
    <definedName name="_xlnm._FilterDatabase" localSheetId="4" hidden="1">'III. etapa (1) - Dešťová ...'!$C$120:$K$546</definedName>
    <definedName name="_xlnm._FilterDatabase" localSheetId="7" hidden="1">'III. Etapa (2) - Plynovod'!$C$120:$K$151</definedName>
    <definedName name="_xlnm._FilterDatabase" localSheetId="8" hidden="1">'III. etapa (3) - Veřejné ...'!$C$126:$K$171</definedName>
    <definedName name="_xlnm._FilterDatabase" localSheetId="10" hidden="1">'III. Etapa VON - Vedlejší...'!$C$116:$K$156</definedName>
    <definedName name="_xlnm._FilterDatabase" localSheetId="9" hidden="1">'III.etapa (3) - Přípojky nn '!$C$121:$K$137</definedName>
    <definedName name="_xlnm.Print_Titles" localSheetId="2">'III. E 02 - 1 - Řady'!$122:$122</definedName>
    <definedName name="_xlnm.Print_Titles" localSheetId="3">'III. E 02 (1) - 2 - Přípojky'!$121:$121</definedName>
    <definedName name="_xlnm.Print_Titles" localSheetId="5">'III. E -04-1 - Sběrače'!$122:$122</definedName>
    <definedName name="_xlnm.Print_Titles" localSheetId="6">'III. E- 04-2 - Přípojky'!$121:$121</definedName>
    <definedName name="_xlnm.Print_Titles" localSheetId="1">'III. etapa - Komunikace'!$123:$123</definedName>
    <definedName name="_xlnm.Print_Titles" localSheetId="4">'III. etapa (1) - Dešťová ...'!$120:$120</definedName>
    <definedName name="_xlnm.Print_Titles" localSheetId="7">'III. Etapa (2) - Plynovod'!$120:$120</definedName>
    <definedName name="_xlnm.Print_Titles" localSheetId="8">'III. etapa (3) - Veřejné ...'!$126:$126</definedName>
    <definedName name="_xlnm.Print_Titles" localSheetId="10">'III. Etapa VON - Vedlejší...'!$116:$116</definedName>
    <definedName name="_xlnm.Print_Titles" localSheetId="9">'III.etapa (3) - Přípojky nn '!$121:$121</definedName>
    <definedName name="_xlnm.Print_Titles" localSheetId="0">'Rekapitulace stavby'!$92:$92</definedName>
    <definedName name="_xlnm.Print_Area" localSheetId="2">'III. E 02 - 1 - Řady'!$C$82:$J$104,'III. E 02 - 1 - Řady'!$C$110:$K$396</definedName>
    <definedName name="_xlnm.Print_Area" localSheetId="3">'III. E 02 (1) - 2 - Přípojky'!$C$82:$J$103,'III. E 02 (1) - 2 - Přípojky'!$C$109:$K$276</definedName>
    <definedName name="_xlnm.Print_Area" localSheetId="5">'III. E -04-1 - Sběrače'!$C$82:$J$104,'III. E -04-1 - Sběrače'!$C$110:$K$473</definedName>
    <definedName name="_xlnm.Print_Area" localSheetId="6">'III. E- 04-2 - Přípojky'!$C$82:$J$103,'III. E- 04-2 - Přípojky'!$C$109:$K$278</definedName>
    <definedName name="_xlnm.Print_Area" localSheetId="1">'III. etapa - Komunikace'!$C$82:$J$105,'III. etapa - Komunikace'!$C$111:$K$532</definedName>
    <definedName name="_xlnm.Print_Area" localSheetId="4">'III. etapa (1) - Dešťová ...'!$C$82:$J$102,'III. etapa (1) - Dešťová ...'!$C$108:$K$546</definedName>
    <definedName name="_xlnm.Print_Area" localSheetId="7">'III. Etapa (2) - Plynovod'!$C$82:$J$102,'III. Etapa (2) - Plynovod'!$C$108:$K$151</definedName>
    <definedName name="_xlnm.Print_Area" localSheetId="8">'III. etapa (3) - Veřejné ...'!$C$82:$J$108,'III. etapa (3) - Veřejné ...'!$C$114:$K$171</definedName>
    <definedName name="_xlnm.Print_Area" localSheetId="10">'III. Etapa VON - Vedlejší...'!$C$82:$J$98,'III. Etapa VON - Vedlejší...'!$C$104:$K$156</definedName>
    <definedName name="_xlnm.Print_Area" localSheetId="9">'III.etapa (3) - Přípojky nn '!$C$82:$J$103,'III.etapa (3) - Přípojky nn '!$C$109:$K$137</definedName>
    <definedName name="_xlnm.Print_Area" localSheetId="0">'Rekapitulace stavby'!$D$4:$AO$76,'Rekapitulace stavby'!$C$82:$AQ$105</definedName>
  </definedNames>
  <calcPr calcId="152511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53" i="11"/>
  <c r="BH153" i="11"/>
  <c r="BG153" i="11"/>
  <c r="BF153" i="11"/>
  <c r="T153" i="11"/>
  <c r="R153" i="11"/>
  <c r="P153" i="11"/>
  <c r="BI147" i="11"/>
  <c r="BH147" i="11"/>
  <c r="BG147" i="11"/>
  <c r="BF147" i="11"/>
  <c r="T147" i="11"/>
  <c r="R147" i="11"/>
  <c r="P147" i="11"/>
  <c r="BI143" i="11"/>
  <c r="BH143" i="11"/>
  <c r="BG143" i="11"/>
  <c r="BF143" i="11"/>
  <c r="T143" i="11"/>
  <c r="R143" i="11"/>
  <c r="P143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1" i="11"/>
  <c r="BH131" i="11"/>
  <c r="BG131" i="11"/>
  <c r="BF131" i="11"/>
  <c r="T131" i="11"/>
  <c r="R131" i="11"/>
  <c r="P131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F111" i="11"/>
  <c r="E109" i="11"/>
  <c r="F89" i="11"/>
  <c r="E87" i="11"/>
  <c r="J24" i="11"/>
  <c r="E24" i="11"/>
  <c r="J92" i="11" s="1"/>
  <c r="J23" i="11"/>
  <c r="J21" i="11"/>
  <c r="E21" i="11"/>
  <c r="J113" i="11" s="1"/>
  <c r="J20" i="11"/>
  <c r="J18" i="11"/>
  <c r="E18" i="11"/>
  <c r="F92" i="11" s="1"/>
  <c r="J17" i="11"/>
  <c r="J15" i="11"/>
  <c r="E15" i="11"/>
  <c r="F91" i="11" s="1"/>
  <c r="J14" i="11"/>
  <c r="J12" i="11"/>
  <c r="J111" i="11" s="1"/>
  <c r="E7" i="11"/>
  <c r="E85" i="11"/>
  <c r="J37" i="10"/>
  <c r="J36" i="10"/>
  <c r="AY103" i="1" s="1"/>
  <c r="J35" i="10"/>
  <c r="AX103" i="1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T130" i="10" s="1"/>
  <c r="R131" i="10"/>
  <c r="R130" i="10"/>
  <c r="P131" i="10"/>
  <c r="P130" i="10" s="1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F116" i="10"/>
  <c r="E114" i="10"/>
  <c r="F89" i="10"/>
  <c r="E87" i="10"/>
  <c r="J24" i="10"/>
  <c r="E24" i="10"/>
  <c r="J92" i="10"/>
  <c r="J23" i="10"/>
  <c r="J21" i="10"/>
  <c r="E21" i="10"/>
  <c r="J91" i="10"/>
  <c r="J20" i="10"/>
  <c r="J18" i="10"/>
  <c r="E18" i="10"/>
  <c r="F119" i="10"/>
  <c r="J17" i="10"/>
  <c r="J15" i="10"/>
  <c r="E15" i="10"/>
  <c r="F91" i="10"/>
  <c r="J14" i="10"/>
  <c r="J12" i="10"/>
  <c r="J116" i="10"/>
  <c r="E7" i="10"/>
  <c r="E85" i="10" s="1"/>
  <c r="J37" i="9"/>
  <c r="J36" i="9"/>
  <c r="AY102" i="1"/>
  <c r="J35" i="9"/>
  <c r="AX102" i="1" s="1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T153" i="9"/>
  <c r="R154" i="9"/>
  <c r="R153" i="9"/>
  <c r="P154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F121" i="9"/>
  <c r="E119" i="9"/>
  <c r="F89" i="9"/>
  <c r="E87" i="9"/>
  <c r="J24" i="9"/>
  <c r="E24" i="9"/>
  <c r="J92" i="9" s="1"/>
  <c r="J23" i="9"/>
  <c r="J21" i="9"/>
  <c r="E21" i="9"/>
  <c r="J91" i="9" s="1"/>
  <c r="J20" i="9"/>
  <c r="J18" i="9"/>
  <c r="E18" i="9"/>
  <c r="F124" i="9" s="1"/>
  <c r="J17" i="9"/>
  <c r="J15" i="9"/>
  <c r="E15" i="9"/>
  <c r="F123" i="9" s="1"/>
  <c r="J14" i="9"/>
  <c r="J12" i="9"/>
  <c r="J121" i="9" s="1"/>
  <c r="E7" i="9"/>
  <c r="E85" i="9"/>
  <c r="J37" i="8"/>
  <c r="J36" i="8"/>
  <c r="AY101" i="1"/>
  <c r="J35" i="8"/>
  <c r="AX101" i="1" s="1"/>
  <c r="BI151" i="8"/>
  <c r="BH151" i="8"/>
  <c r="BG151" i="8"/>
  <c r="BF151" i="8"/>
  <c r="T151" i="8"/>
  <c r="T150" i="8"/>
  <c r="R151" i="8"/>
  <c r="R150" i="8" s="1"/>
  <c r="P151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T132" i="8"/>
  <c r="R133" i="8"/>
  <c r="R132" i="8" s="1"/>
  <c r="P133" i="8"/>
  <c r="P132" i="8" s="1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F115" i="8"/>
  <c r="E113" i="8"/>
  <c r="F89" i="8"/>
  <c r="E87" i="8"/>
  <c r="J24" i="8"/>
  <c r="E24" i="8"/>
  <c r="J118" i="8" s="1"/>
  <c r="J23" i="8"/>
  <c r="J21" i="8"/>
  <c r="E21" i="8"/>
  <c r="J117" i="8" s="1"/>
  <c r="J20" i="8"/>
  <c r="J18" i="8"/>
  <c r="E18" i="8"/>
  <c r="F92" i="8" s="1"/>
  <c r="J17" i="8"/>
  <c r="J15" i="8"/>
  <c r="E15" i="8"/>
  <c r="F91" i="8" s="1"/>
  <c r="J14" i="8"/>
  <c r="J12" i="8"/>
  <c r="J89" i="8" s="1"/>
  <c r="E7" i="8"/>
  <c r="E111" i="8"/>
  <c r="J37" i="7"/>
  <c r="J36" i="7"/>
  <c r="AY100" i="1" s="1"/>
  <c r="J35" i="7"/>
  <c r="AX100" i="1"/>
  <c r="BI276" i="7"/>
  <c r="BH276" i="7"/>
  <c r="BG276" i="7"/>
  <c r="BF276" i="7"/>
  <c r="T276" i="7"/>
  <c r="T275" i="7" s="1"/>
  <c r="R276" i="7"/>
  <c r="R275" i="7"/>
  <c r="P276" i="7"/>
  <c r="P275" i="7" s="1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0" i="7"/>
  <c r="BH260" i="7"/>
  <c r="BG260" i="7"/>
  <c r="BF260" i="7"/>
  <c r="T260" i="7"/>
  <c r="R260" i="7"/>
  <c r="P260" i="7"/>
  <c r="BI255" i="7"/>
  <c r="BH255" i="7"/>
  <c r="BG255" i="7"/>
  <c r="BF255" i="7"/>
  <c r="T255" i="7"/>
  <c r="R255" i="7"/>
  <c r="P255" i="7"/>
  <c r="BI250" i="7"/>
  <c r="BH250" i="7"/>
  <c r="BG250" i="7"/>
  <c r="BF250" i="7"/>
  <c r="T250" i="7"/>
  <c r="R250" i="7"/>
  <c r="P250" i="7"/>
  <c r="BI245" i="7"/>
  <c r="BH245" i="7"/>
  <c r="BG245" i="7"/>
  <c r="BF245" i="7"/>
  <c r="T245" i="7"/>
  <c r="R245" i="7"/>
  <c r="P245" i="7"/>
  <c r="BI240" i="7"/>
  <c r="BH240" i="7"/>
  <c r="BG240" i="7"/>
  <c r="BF240" i="7"/>
  <c r="T240" i="7"/>
  <c r="R240" i="7"/>
  <c r="P240" i="7"/>
  <c r="BI235" i="7"/>
  <c r="BH235" i="7"/>
  <c r="BG235" i="7"/>
  <c r="BF235" i="7"/>
  <c r="T235" i="7"/>
  <c r="R235" i="7"/>
  <c r="P235" i="7"/>
  <c r="BI230" i="7"/>
  <c r="BH230" i="7"/>
  <c r="BG230" i="7"/>
  <c r="BF230" i="7"/>
  <c r="T230" i="7"/>
  <c r="R230" i="7"/>
  <c r="P230" i="7"/>
  <c r="BI225" i="7"/>
  <c r="BH225" i="7"/>
  <c r="BG225" i="7"/>
  <c r="BF225" i="7"/>
  <c r="T225" i="7"/>
  <c r="R225" i="7"/>
  <c r="P225" i="7"/>
  <c r="BI219" i="7"/>
  <c r="BH219" i="7"/>
  <c r="BG219" i="7"/>
  <c r="BF219" i="7"/>
  <c r="T219" i="7"/>
  <c r="T218" i="7"/>
  <c r="R219" i="7"/>
  <c r="R218" i="7" s="1"/>
  <c r="P219" i="7"/>
  <c r="P218" i="7"/>
  <c r="BI214" i="7"/>
  <c r="BH214" i="7"/>
  <c r="BG214" i="7"/>
  <c r="BF214" i="7"/>
  <c r="T214" i="7"/>
  <c r="T213" i="7" s="1"/>
  <c r="R214" i="7"/>
  <c r="R213" i="7"/>
  <c r="P214" i="7"/>
  <c r="P213" i="7" s="1"/>
  <c r="BI207" i="7"/>
  <c r="BH207" i="7"/>
  <c r="BG207" i="7"/>
  <c r="BF207" i="7"/>
  <c r="T207" i="7"/>
  <c r="R207" i="7"/>
  <c r="P207" i="7"/>
  <c r="BI201" i="7"/>
  <c r="BH201" i="7"/>
  <c r="BG201" i="7"/>
  <c r="BF201" i="7"/>
  <c r="T201" i="7"/>
  <c r="R201" i="7"/>
  <c r="P201" i="7"/>
  <c r="BI197" i="7"/>
  <c r="BH197" i="7"/>
  <c r="BG197" i="7"/>
  <c r="BF197" i="7"/>
  <c r="T197" i="7"/>
  <c r="R197" i="7"/>
  <c r="P197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79" i="7"/>
  <c r="BH179" i="7"/>
  <c r="BG179" i="7"/>
  <c r="BF179" i="7"/>
  <c r="T179" i="7"/>
  <c r="R179" i="7"/>
  <c r="P179" i="7"/>
  <c r="BI170" i="7"/>
  <c r="BH170" i="7"/>
  <c r="BG170" i="7"/>
  <c r="BF170" i="7"/>
  <c r="T170" i="7"/>
  <c r="R170" i="7"/>
  <c r="P170" i="7"/>
  <c r="BI164" i="7"/>
  <c r="BH164" i="7"/>
  <c r="BG164" i="7"/>
  <c r="BF164" i="7"/>
  <c r="T164" i="7"/>
  <c r="R164" i="7"/>
  <c r="P164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92" i="7" s="1"/>
  <c r="J23" i="7"/>
  <c r="J21" i="7"/>
  <c r="E21" i="7"/>
  <c r="J118" i="7" s="1"/>
  <c r="J20" i="7"/>
  <c r="J18" i="7"/>
  <c r="E18" i="7"/>
  <c r="F92" i="7" s="1"/>
  <c r="J17" i="7"/>
  <c r="J15" i="7"/>
  <c r="E15" i="7"/>
  <c r="F118" i="7" s="1"/>
  <c r="J14" i="7"/>
  <c r="J12" i="7"/>
  <c r="J89" i="7" s="1"/>
  <c r="E7" i="7"/>
  <c r="E85" i="7"/>
  <c r="J471" i="6"/>
  <c r="J37" i="6"/>
  <c r="J36" i="6"/>
  <c r="AY99" i="1"/>
  <c r="J35" i="6"/>
  <c r="AX99" i="1" s="1"/>
  <c r="BI473" i="6"/>
  <c r="BH473" i="6"/>
  <c r="BG473" i="6"/>
  <c r="BF473" i="6"/>
  <c r="T473" i="6"/>
  <c r="T472" i="6"/>
  <c r="R473" i="6"/>
  <c r="R472" i="6" s="1"/>
  <c r="P473" i="6"/>
  <c r="P472" i="6"/>
  <c r="J102" i="6"/>
  <c r="BI467" i="6"/>
  <c r="BH467" i="6"/>
  <c r="BG467" i="6"/>
  <c r="BF467" i="6"/>
  <c r="T467" i="6"/>
  <c r="R467" i="6"/>
  <c r="P467" i="6"/>
  <c r="BI462" i="6"/>
  <c r="BH462" i="6"/>
  <c r="BG462" i="6"/>
  <c r="BF462" i="6"/>
  <c r="T462" i="6"/>
  <c r="R462" i="6"/>
  <c r="P462" i="6"/>
  <c r="BI456" i="6"/>
  <c r="BH456" i="6"/>
  <c r="BG456" i="6"/>
  <c r="BF456" i="6"/>
  <c r="T456" i="6"/>
  <c r="R456" i="6"/>
  <c r="P456" i="6"/>
  <c r="BI449" i="6"/>
  <c r="BH449" i="6"/>
  <c r="BG449" i="6"/>
  <c r="BF449" i="6"/>
  <c r="T449" i="6"/>
  <c r="R449" i="6"/>
  <c r="P449" i="6"/>
  <c r="BI442" i="6"/>
  <c r="BH442" i="6"/>
  <c r="BG442" i="6"/>
  <c r="BF442" i="6"/>
  <c r="T442" i="6"/>
  <c r="R442" i="6"/>
  <c r="P442" i="6"/>
  <c r="BI437" i="6"/>
  <c r="BH437" i="6"/>
  <c r="BG437" i="6"/>
  <c r="BF437" i="6"/>
  <c r="T437" i="6"/>
  <c r="R437" i="6"/>
  <c r="P437" i="6"/>
  <c r="BI432" i="6"/>
  <c r="BH432" i="6"/>
  <c r="BG432" i="6"/>
  <c r="BF432" i="6"/>
  <c r="T432" i="6"/>
  <c r="R432" i="6"/>
  <c r="P432" i="6"/>
  <c r="BI425" i="6"/>
  <c r="BH425" i="6"/>
  <c r="BG425" i="6"/>
  <c r="BF425" i="6"/>
  <c r="T425" i="6"/>
  <c r="R425" i="6"/>
  <c r="P425" i="6"/>
  <c r="BI418" i="6"/>
  <c r="BH418" i="6"/>
  <c r="BG418" i="6"/>
  <c r="BF418" i="6"/>
  <c r="T418" i="6"/>
  <c r="R418" i="6"/>
  <c r="P418" i="6"/>
  <c r="BI410" i="6"/>
  <c r="BH410" i="6"/>
  <c r="BG410" i="6"/>
  <c r="BF410" i="6"/>
  <c r="T410" i="6"/>
  <c r="R410" i="6"/>
  <c r="P410" i="6"/>
  <c r="BI403" i="6"/>
  <c r="BH403" i="6"/>
  <c r="BG403" i="6"/>
  <c r="BF403" i="6"/>
  <c r="T403" i="6"/>
  <c r="R403" i="6"/>
  <c r="P403" i="6"/>
  <c r="BI396" i="6"/>
  <c r="BH396" i="6"/>
  <c r="BG396" i="6"/>
  <c r="BF396" i="6"/>
  <c r="T396" i="6"/>
  <c r="R396" i="6"/>
  <c r="P396" i="6"/>
  <c r="BI389" i="6"/>
  <c r="BH389" i="6"/>
  <c r="BG389" i="6"/>
  <c r="BF389" i="6"/>
  <c r="T389" i="6"/>
  <c r="R389" i="6"/>
  <c r="P389" i="6"/>
  <c r="BI382" i="6"/>
  <c r="BH382" i="6"/>
  <c r="BG382" i="6"/>
  <c r="BF382" i="6"/>
  <c r="T382" i="6"/>
  <c r="R382" i="6"/>
  <c r="P382" i="6"/>
  <c r="BI377" i="6"/>
  <c r="BH377" i="6"/>
  <c r="BG377" i="6"/>
  <c r="BF377" i="6"/>
  <c r="T377" i="6"/>
  <c r="R377" i="6"/>
  <c r="P377" i="6"/>
  <c r="BI372" i="6"/>
  <c r="BH372" i="6"/>
  <c r="BG372" i="6"/>
  <c r="BF372" i="6"/>
  <c r="T372" i="6"/>
  <c r="R372" i="6"/>
  <c r="P372" i="6"/>
  <c r="BI367" i="6"/>
  <c r="BH367" i="6"/>
  <c r="BG367" i="6"/>
  <c r="BF367" i="6"/>
  <c r="T367" i="6"/>
  <c r="R367" i="6"/>
  <c r="P367" i="6"/>
  <c r="BI361" i="6"/>
  <c r="BH361" i="6"/>
  <c r="BG361" i="6"/>
  <c r="BF361" i="6"/>
  <c r="T361" i="6"/>
  <c r="R361" i="6"/>
  <c r="P361" i="6"/>
  <c r="BI356" i="6"/>
  <c r="BH356" i="6"/>
  <c r="BG356" i="6"/>
  <c r="BF356" i="6"/>
  <c r="T356" i="6"/>
  <c r="R356" i="6"/>
  <c r="P356" i="6"/>
  <c r="BI348" i="6"/>
  <c r="BH348" i="6"/>
  <c r="BG348" i="6"/>
  <c r="BF348" i="6"/>
  <c r="T348" i="6"/>
  <c r="R348" i="6"/>
  <c r="P348" i="6"/>
  <c r="BI342" i="6"/>
  <c r="BH342" i="6"/>
  <c r="BG342" i="6"/>
  <c r="BF342" i="6"/>
  <c r="T342" i="6"/>
  <c r="R342" i="6"/>
  <c r="P342" i="6"/>
  <c r="BI336" i="6"/>
  <c r="BH336" i="6"/>
  <c r="BG336" i="6"/>
  <c r="BF336" i="6"/>
  <c r="T336" i="6"/>
  <c r="R336" i="6"/>
  <c r="P336" i="6"/>
  <c r="BI329" i="6"/>
  <c r="BH329" i="6"/>
  <c r="BG329" i="6"/>
  <c r="BF329" i="6"/>
  <c r="T329" i="6"/>
  <c r="R329" i="6"/>
  <c r="P329" i="6"/>
  <c r="BI322" i="6"/>
  <c r="BH322" i="6"/>
  <c r="BG322" i="6"/>
  <c r="BF322" i="6"/>
  <c r="T322" i="6"/>
  <c r="R322" i="6"/>
  <c r="P322" i="6"/>
  <c r="BI316" i="6"/>
  <c r="BH316" i="6"/>
  <c r="BG316" i="6"/>
  <c r="BF316" i="6"/>
  <c r="T316" i="6"/>
  <c r="R316" i="6"/>
  <c r="P316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2" i="6"/>
  <c r="BH302" i="6"/>
  <c r="BG302" i="6"/>
  <c r="BF302" i="6"/>
  <c r="T302" i="6"/>
  <c r="R302" i="6"/>
  <c r="P302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77" i="6"/>
  <c r="BH277" i="6"/>
  <c r="BG277" i="6"/>
  <c r="BF277" i="6"/>
  <c r="T277" i="6"/>
  <c r="R277" i="6"/>
  <c r="P277" i="6"/>
  <c r="BI259" i="6"/>
  <c r="BH259" i="6"/>
  <c r="BG259" i="6"/>
  <c r="BF259" i="6"/>
  <c r="T259" i="6"/>
  <c r="R259" i="6"/>
  <c r="P259" i="6"/>
  <c r="BI244" i="6"/>
  <c r="BH244" i="6"/>
  <c r="BG244" i="6"/>
  <c r="BF244" i="6"/>
  <c r="T244" i="6"/>
  <c r="R244" i="6"/>
  <c r="P244" i="6"/>
  <c r="BI231" i="6"/>
  <c r="BH231" i="6"/>
  <c r="BG231" i="6"/>
  <c r="BF231" i="6"/>
  <c r="T231" i="6"/>
  <c r="R231" i="6"/>
  <c r="P231" i="6"/>
  <c r="BI218" i="6"/>
  <c r="BH218" i="6"/>
  <c r="BG218" i="6"/>
  <c r="BF218" i="6"/>
  <c r="T218" i="6"/>
  <c r="R218" i="6"/>
  <c r="P218" i="6"/>
  <c r="BI209" i="6"/>
  <c r="BH209" i="6"/>
  <c r="BG209" i="6"/>
  <c r="BF209" i="6"/>
  <c r="T209" i="6"/>
  <c r="R209" i="6"/>
  <c r="P209" i="6"/>
  <c r="BI202" i="6"/>
  <c r="BH202" i="6"/>
  <c r="BG202" i="6"/>
  <c r="BF202" i="6"/>
  <c r="T202" i="6"/>
  <c r="R202" i="6"/>
  <c r="P202" i="6"/>
  <c r="BI195" i="6"/>
  <c r="BH195" i="6"/>
  <c r="BG195" i="6"/>
  <c r="BF195" i="6"/>
  <c r="T195" i="6"/>
  <c r="R195" i="6"/>
  <c r="P195" i="6"/>
  <c r="BI191" i="6"/>
  <c r="BH191" i="6"/>
  <c r="BG191" i="6"/>
  <c r="BF191" i="6"/>
  <c r="T191" i="6"/>
  <c r="R191" i="6"/>
  <c r="P191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1" i="6"/>
  <c r="BH171" i="6"/>
  <c r="BG171" i="6"/>
  <c r="BF171" i="6"/>
  <c r="T171" i="6"/>
  <c r="R171" i="6"/>
  <c r="P171" i="6"/>
  <c r="BI160" i="6"/>
  <c r="BH160" i="6"/>
  <c r="BG160" i="6"/>
  <c r="BF160" i="6"/>
  <c r="T160" i="6"/>
  <c r="R160" i="6"/>
  <c r="P160" i="6"/>
  <c r="BI149" i="6"/>
  <c r="BH149" i="6"/>
  <c r="BG149" i="6"/>
  <c r="BF149" i="6"/>
  <c r="T149" i="6"/>
  <c r="R149" i="6"/>
  <c r="P149" i="6"/>
  <c r="BI137" i="6"/>
  <c r="BH137" i="6"/>
  <c r="BG137" i="6"/>
  <c r="BF137" i="6"/>
  <c r="T137" i="6"/>
  <c r="R137" i="6"/>
  <c r="P137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120" i="6" s="1"/>
  <c r="J23" i="6"/>
  <c r="J21" i="6"/>
  <c r="E21" i="6"/>
  <c r="J91" i="6" s="1"/>
  <c r="J20" i="6"/>
  <c r="J18" i="6"/>
  <c r="E18" i="6"/>
  <c r="F120" i="6" s="1"/>
  <c r="J17" i="6"/>
  <c r="J15" i="6"/>
  <c r="E15" i="6"/>
  <c r="F119" i="6" s="1"/>
  <c r="J14" i="6"/>
  <c r="J12" i="6"/>
  <c r="J89" i="6"/>
  <c r="E7" i="6"/>
  <c r="E113" i="6"/>
  <c r="J37" i="5"/>
  <c r="J36" i="5"/>
  <c r="AY98" i="1" s="1"/>
  <c r="J35" i="5"/>
  <c r="AX98" i="1" s="1"/>
  <c r="BI546" i="5"/>
  <c r="BH546" i="5"/>
  <c r="BG546" i="5"/>
  <c r="BF546" i="5"/>
  <c r="T546" i="5"/>
  <c r="T545" i="5" s="1"/>
  <c r="R546" i="5"/>
  <c r="R545" i="5"/>
  <c r="P546" i="5"/>
  <c r="P545" i="5" s="1"/>
  <c r="BI540" i="5"/>
  <c r="BH540" i="5"/>
  <c r="BG540" i="5"/>
  <c r="BF540" i="5"/>
  <c r="T540" i="5"/>
  <c r="R540" i="5"/>
  <c r="P540" i="5"/>
  <c r="BI535" i="5"/>
  <c r="BH535" i="5"/>
  <c r="BG535" i="5"/>
  <c r="BF535" i="5"/>
  <c r="T535" i="5"/>
  <c r="R535" i="5"/>
  <c r="P535" i="5"/>
  <c r="BI528" i="5"/>
  <c r="BH528" i="5"/>
  <c r="BG528" i="5"/>
  <c r="BF528" i="5"/>
  <c r="T528" i="5"/>
  <c r="R528" i="5"/>
  <c r="P528" i="5"/>
  <c r="BI521" i="5"/>
  <c r="BH521" i="5"/>
  <c r="BG521" i="5"/>
  <c r="BF521" i="5"/>
  <c r="T521" i="5"/>
  <c r="R521" i="5"/>
  <c r="P521" i="5"/>
  <c r="BI514" i="5"/>
  <c r="BH514" i="5"/>
  <c r="BG514" i="5"/>
  <c r="BF514" i="5"/>
  <c r="T514" i="5"/>
  <c r="R514" i="5"/>
  <c r="P514" i="5"/>
  <c r="BI509" i="5"/>
  <c r="BH509" i="5"/>
  <c r="BG509" i="5"/>
  <c r="BF509" i="5"/>
  <c r="T509" i="5"/>
  <c r="R509" i="5"/>
  <c r="P509" i="5"/>
  <c r="BI503" i="5"/>
  <c r="BH503" i="5"/>
  <c r="BG503" i="5"/>
  <c r="BF503" i="5"/>
  <c r="T503" i="5"/>
  <c r="R503" i="5"/>
  <c r="P503" i="5"/>
  <c r="BI498" i="5"/>
  <c r="BH498" i="5"/>
  <c r="BG498" i="5"/>
  <c r="BF498" i="5"/>
  <c r="T498" i="5"/>
  <c r="R498" i="5"/>
  <c r="P498" i="5"/>
  <c r="BI491" i="5"/>
  <c r="BH491" i="5"/>
  <c r="BG491" i="5"/>
  <c r="BF491" i="5"/>
  <c r="T491" i="5"/>
  <c r="R491" i="5"/>
  <c r="P491" i="5"/>
  <c r="BI484" i="5"/>
  <c r="BH484" i="5"/>
  <c r="BG484" i="5"/>
  <c r="BF484" i="5"/>
  <c r="T484" i="5"/>
  <c r="R484" i="5"/>
  <c r="P484" i="5"/>
  <c r="BI476" i="5"/>
  <c r="BH476" i="5"/>
  <c r="BG476" i="5"/>
  <c r="BF476" i="5"/>
  <c r="T476" i="5"/>
  <c r="R476" i="5"/>
  <c r="P476" i="5"/>
  <c r="BI470" i="5"/>
  <c r="BH470" i="5"/>
  <c r="BG470" i="5"/>
  <c r="BF470" i="5"/>
  <c r="T470" i="5"/>
  <c r="R470" i="5"/>
  <c r="P470" i="5"/>
  <c r="BI463" i="5"/>
  <c r="BH463" i="5"/>
  <c r="BG463" i="5"/>
  <c r="BF463" i="5"/>
  <c r="T463" i="5"/>
  <c r="R463" i="5"/>
  <c r="P463" i="5"/>
  <c r="BI456" i="5"/>
  <c r="BH456" i="5"/>
  <c r="BG456" i="5"/>
  <c r="BF456" i="5"/>
  <c r="T456" i="5"/>
  <c r="R456" i="5"/>
  <c r="P456" i="5"/>
  <c r="BI449" i="5"/>
  <c r="BH449" i="5"/>
  <c r="BG449" i="5"/>
  <c r="BF449" i="5"/>
  <c r="T449" i="5"/>
  <c r="R449" i="5"/>
  <c r="P449" i="5"/>
  <c r="BI444" i="5"/>
  <c r="BH444" i="5"/>
  <c r="BG444" i="5"/>
  <c r="BF444" i="5"/>
  <c r="T444" i="5"/>
  <c r="R444" i="5"/>
  <c r="P444" i="5"/>
  <c r="BI439" i="5"/>
  <c r="BH439" i="5"/>
  <c r="BG439" i="5"/>
  <c r="BF439" i="5"/>
  <c r="T439" i="5"/>
  <c r="R439" i="5"/>
  <c r="P439" i="5"/>
  <c r="BI434" i="5"/>
  <c r="BH434" i="5"/>
  <c r="BG434" i="5"/>
  <c r="BF434" i="5"/>
  <c r="T434" i="5"/>
  <c r="R434" i="5"/>
  <c r="P434" i="5"/>
  <c r="BI429" i="5"/>
  <c r="BH429" i="5"/>
  <c r="BG429" i="5"/>
  <c r="BF429" i="5"/>
  <c r="T429" i="5"/>
  <c r="R429" i="5"/>
  <c r="P429" i="5"/>
  <c r="BI424" i="5"/>
  <c r="BH424" i="5"/>
  <c r="BG424" i="5"/>
  <c r="BF424" i="5"/>
  <c r="T424" i="5"/>
  <c r="R424" i="5"/>
  <c r="P424" i="5"/>
  <c r="BI418" i="5"/>
  <c r="BH418" i="5"/>
  <c r="BG418" i="5"/>
  <c r="BF418" i="5"/>
  <c r="T418" i="5"/>
  <c r="R418" i="5"/>
  <c r="P418" i="5"/>
  <c r="BI413" i="5"/>
  <c r="BH413" i="5"/>
  <c r="BG413" i="5"/>
  <c r="BF413" i="5"/>
  <c r="T413" i="5"/>
  <c r="R413" i="5"/>
  <c r="P413" i="5"/>
  <c r="BI407" i="5"/>
  <c r="BH407" i="5"/>
  <c r="BG407" i="5"/>
  <c r="BF407" i="5"/>
  <c r="T407" i="5"/>
  <c r="R407" i="5"/>
  <c r="P407" i="5"/>
  <c r="BI402" i="5"/>
  <c r="BH402" i="5"/>
  <c r="BG402" i="5"/>
  <c r="BF402" i="5"/>
  <c r="T402" i="5"/>
  <c r="R402" i="5"/>
  <c r="P402" i="5"/>
  <c r="BI397" i="5"/>
  <c r="BH397" i="5"/>
  <c r="BG397" i="5"/>
  <c r="BF397" i="5"/>
  <c r="T397" i="5"/>
  <c r="R397" i="5"/>
  <c r="P397" i="5"/>
  <c r="BI392" i="5"/>
  <c r="BH392" i="5"/>
  <c r="BG392" i="5"/>
  <c r="BF392" i="5"/>
  <c r="T392" i="5"/>
  <c r="R392" i="5"/>
  <c r="P392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74" i="5"/>
  <c r="BH374" i="5"/>
  <c r="BG374" i="5"/>
  <c r="BF374" i="5"/>
  <c r="T374" i="5"/>
  <c r="R374" i="5"/>
  <c r="P374" i="5"/>
  <c r="BI367" i="5"/>
  <c r="BH367" i="5"/>
  <c r="BG367" i="5"/>
  <c r="BF367" i="5"/>
  <c r="T367" i="5"/>
  <c r="R367" i="5"/>
  <c r="P367" i="5"/>
  <c r="BI360" i="5"/>
  <c r="BH360" i="5"/>
  <c r="BG360" i="5"/>
  <c r="BF360" i="5"/>
  <c r="T360" i="5"/>
  <c r="R360" i="5"/>
  <c r="P360" i="5"/>
  <c r="BI354" i="5"/>
  <c r="BH354" i="5"/>
  <c r="BG354" i="5"/>
  <c r="BF354" i="5"/>
  <c r="T354" i="5"/>
  <c r="R354" i="5"/>
  <c r="P354" i="5"/>
  <c r="BI347" i="5"/>
  <c r="BH347" i="5"/>
  <c r="BG347" i="5"/>
  <c r="BF347" i="5"/>
  <c r="T347" i="5"/>
  <c r="R347" i="5"/>
  <c r="P347" i="5"/>
  <c r="BI340" i="5"/>
  <c r="BH340" i="5"/>
  <c r="BG340" i="5"/>
  <c r="BF340" i="5"/>
  <c r="T340" i="5"/>
  <c r="R340" i="5"/>
  <c r="P340" i="5"/>
  <c r="BI324" i="5"/>
  <c r="BH324" i="5"/>
  <c r="BG324" i="5"/>
  <c r="BF324" i="5"/>
  <c r="T324" i="5"/>
  <c r="R324" i="5"/>
  <c r="P324" i="5"/>
  <c r="BI314" i="5"/>
  <c r="BH314" i="5"/>
  <c r="BG314" i="5"/>
  <c r="BF314" i="5"/>
  <c r="T314" i="5"/>
  <c r="R314" i="5"/>
  <c r="P314" i="5"/>
  <c r="BI307" i="5"/>
  <c r="BH307" i="5"/>
  <c r="BG307" i="5"/>
  <c r="BF307" i="5"/>
  <c r="T307" i="5"/>
  <c r="R307" i="5"/>
  <c r="P307" i="5"/>
  <c r="BI283" i="5"/>
  <c r="BH283" i="5"/>
  <c r="BG283" i="5"/>
  <c r="BF283" i="5"/>
  <c r="T283" i="5"/>
  <c r="R283" i="5"/>
  <c r="P283" i="5"/>
  <c r="BI261" i="5"/>
  <c r="BH261" i="5"/>
  <c r="BG261" i="5"/>
  <c r="BF261" i="5"/>
  <c r="T261" i="5"/>
  <c r="R261" i="5"/>
  <c r="P261" i="5"/>
  <c r="BI247" i="5"/>
  <c r="BH247" i="5"/>
  <c r="BG247" i="5"/>
  <c r="BF247" i="5"/>
  <c r="T247" i="5"/>
  <c r="R247" i="5"/>
  <c r="P247" i="5"/>
  <c r="BI233" i="5"/>
  <c r="BH233" i="5"/>
  <c r="BG233" i="5"/>
  <c r="BF233" i="5"/>
  <c r="T233" i="5"/>
  <c r="R233" i="5"/>
  <c r="P233" i="5"/>
  <c r="BI218" i="5"/>
  <c r="BH218" i="5"/>
  <c r="BG218" i="5"/>
  <c r="BF218" i="5"/>
  <c r="T218" i="5"/>
  <c r="R218" i="5"/>
  <c r="P218" i="5"/>
  <c r="BI204" i="5"/>
  <c r="BH204" i="5"/>
  <c r="BG204" i="5"/>
  <c r="BF204" i="5"/>
  <c r="T204" i="5"/>
  <c r="R204" i="5"/>
  <c r="P204" i="5"/>
  <c r="BI191" i="5"/>
  <c r="BH191" i="5"/>
  <c r="BG191" i="5"/>
  <c r="BF191" i="5"/>
  <c r="T191" i="5"/>
  <c r="R191" i="5"/>
  <c r="P191" i="5"/>
  <c r="BI178" i="5"/>
  <c r="BH178" i="5"/>
  <c r="BG178" i="5"/>
  <c r="BF178" i="5"/>
  <c r="T178" i="5"/>
  <c r="R178" i="5"/>
  <c r="P178" i="5"/>
  <c r="BI167" i="5"/>
  <c r="BH167" i="5"/>
  <c r="BG167" i="5"/>
  <c r="BF167" i="5"/>
  <c r="T167" i="5"/>
  <c r="R167" i="5"/>
  <c r="P167" i="5"/>
  <c r="BI156" i="5"/>
  <c r="BH156" i="5"/>
  <c r="BG156" i="5"/>
  <c r="BF156" i="5"/>
  <c r="T156" i="5"/>
  <c r="R156" i="5"/>
  <c r="P156" i="5"/>
  <c r="BI146" i="5"/>
  <c r="BH146" i="5"/>
  <c r="BG146" i="5"/>
  <c r="BF146" i="5"/>
  <c r="T146" i="5"/>
  <c r="R146" i="5"/>
  <c r="P146" i="5"/>
  <c r="BI134" i="5"/>
  <c r="BH134" i="5"/>
  <c r="BG134" i="5"/>
  <c r="BF134" i="5"/>
  <c r="T134" i="5"/>
  <c r="R134" i="5"/>
  <c r="P134" i="5"/>
  <c r="BI124" i="5"/>
  <c r="BH124" i="5"/>
  <c r="BG124" i="5"/>
  <c r="BF124" i="5"/>
  <c r="T124" i="5"/>
  <c r="R124" i="5"/>
  <c r="P124" i="5"/>
  <c r="F115" i="5"/>
  <c r="E113" i="5"/>
  <c r="F89" i="5"/>
  <c r="E87" i="5"/>
  <c r="J24" i="5"/>
  <c r="E24" i="5"/>
  <c r="J118" i="5" s="1"/>
  <c r="J23" i="5"/>
  <c r="J21" i="5"/>
  <c r="E21" i="5"/>
  <c r="J117" i="5" s="1"/>
  <c r="J20" i="5"/>
  <c r="J18" i="5"/>
  <c r="E18" i="5"/>
  <c r="F118" i="5" s="1"/>
  <c r="J17" i="5"/>
  <c r="J15" i="5"/>
  <c r="E15" i="5"/>
  <c r="F91" i="5" s="1"/>
  <c r="J14" i="5"/>
  <c r="J12" i="5"/>
  <c r="J115" i="5"/>
  <c r="E7" i="5"/>
  <c r="E111" i="5"/>
  <c r="J37" i="4"/>
  <c r="J36" i="4"/>
  <c r="AY97" i="1" s="1"/>
  <c r="J35" i="4"/>
  <c r="AX97" i="1" s="1"/>
  <c r="BI275" i="4"/>
  <c r="BH275" i="4"/>
  <c r="BG275" i="4"/>
  <c r="BF275" i="4"/>
  <c r="T275" i="4"/>
  <c r="T274" i="4" s="1"/>
  <c r="R275" i="4"/>
  <c r="R274" i="4" s="1"/>
  <c r="P275" i="4"/>
  <c r="P274" i="4" s="1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3" i="4"/>
  <c r="BH213" i="4"/>
  <c r="BG213" i="4"/>
  <c r="BF213" i="4"/>
  <c r="T213" i="4"/>
  <c r="R213" i="4"/>
  <c r="P213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T202" i="4"/>
  <c r="R203" i="4"/>
  <c r="R202" i="4" s="1"/>
  <c r="P203" i="4"/>
  <c r="P202" i="4"/>
  <c r="BI198" i="4"/>
  <c r="BH198" i="4"/>
  <c r="BG198" i="4"/>
  <c r="BF198" i="4"/>
  <c r="T198" i="4"/>
  <c r="T197" i="4"/>
  <c r="R198" i="4"/>
  <c r="R197" i="4"/>
  <c r="P198" i="4"/>
  <c r="P197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119" i="4" s="1"/>
  <c r="J23" i="4"/>
  <c r="J21" i="4"/>
  <c r="E21" i="4"/>
  <c r="J118" i="4" s="1"/>
  <c r="J20" i="4"/>
  <c r="J18" i="4"/>
  <c r="E18" i="4"/>
  <c r="F119" i="4" s="1"/>
  <c r="J17" i="4"/>
  <c r="J15" i="4"/>
  <c r="E15" i="4"/>
  <c r="F118" i="4" s="1"/>
  <c r="J14" i="4"/>
  <c r="J12" i="4"/>
  <c r="J116" i="4"/>
  <c r="E7" i="4"/>
  <c r="E85" i="4"/>
  <c r="J394" i="3"/>
  <c r="J229" i="3"/>
  <c r="J37" i="3"/>
  <c r="J36" i="3"/>
  <c r="AY96" i="1"/>
  <c r="J35" i="3"/>
  <c r="AX96" i="1" s="1"/>
  <c r="BI396" i="3"/>
  <c r="BH396" i="3"/>
  <c r="BG396" i="3"/>
  <c r="BF396" i="3"/>
  <c r="T396" i="3"/>
  <c r="T395" i="3"/>
  <c r="R396" i="3"/>
  <c r="R395" i="3" s="1"/>
  <c r="P396" i="3"/>
  <c r="P395" i="3"/>
  <c r="J102" i="3"/>
  <c r="BI390" i="3"/>
  <c r="BH390" i="3"/>
  <c r="BG390" i="3"/>
  <c r="BF390" i="3"/>
  <c r="T390" i="3"/>
  <c r="R390" i="3"/>
  <c r="P390" i="3"/>
  <c r="BI386" i="3"/>
  <c r="BH386" i="3"/>
  <c r="BG386" i="3"/>
  <c r="BF386" i="3"/>
  <c r="T386" i="3"/>
  <c r="R386" i="3"/>
  <c r="P386" i="3"/>
  <c r="BI382" i="3"/>
  <c r="BH382" i="3"/>
  <c r="BG382" i="3"/>
  <c r="BF382" i="3"/>
  <c r="T382" i="3"/>
  <c r="R382" i="3"/>
  <c r="P382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36" i="3"/>
  <c r="BH336" i="3"/>
  <c r="BG336" i="3"/>
  <c r="BF336" i="3"/>
  <c r="T336" i="3"/>
  <c r="R336" i="3"/>
  <c r="P336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0" i="3"/>
  <c r="BH280" i="3"/>
  <c r="BG280" i="3"/>
  <c r="BF280" i="3"/>
  <c r="T280" i="3"/>
  <c r="R280" i="3"/>
  <c r="P280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J99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3" i="3"/>
  <c r="BH193" i="3"/>
  <c r="BG193" i="3"/>
  <c r="BF193" i="3"/>
  <c r="T193" i="3"/>
  <c r="R193" i="3"/>
  <c r="P193" i="3"/>
  <c r="BI185" i="3"/>
  <c r="BH185" i="3"/>
  <c r="BG185" i="3"/>
  <c r="BF185" i="3"/>
  <c r="T185" i="3"/>
  <c r="R185" i="3"/>
  <c r="P185" i="3"/>
  <c r="BI175" i="3"/>
  <c r="BH175" i="3"/>
  <c r="BG175" i="3"/>
  <c r="BF175" i="3"/>
  <c r="T175" i="3"/>
  <c r="R175" i="3"/>
  <c r="P175" i="3"/>
  <c r="BI165" i="3"/>
  <c r="BH165" i="3"/>
  <c r="BG165" i="3"/>
  <c r="BF165" i="3"/>
  <c r="T165" i="3"/>
  <c r="R165" i="3"/>
  <c r="P165" i="3"/>
  <c r="BI157" i="3"/>
  <c r="BH157" i="3"/>
  <c r="BG157" i="3"/>
  <c r="BF157" i="3"/>
  <c r="T157" i="3"/>
  <c r="R157" i="3"/>
  <c r="P157" i="3"/>
  <c r="BI147" i="3"/>
  <c r="BH147" i="3"/>
  <c r="BG147" i="3"/>
  <c r="BF147" i="3"/>
  <c r="T147" i="3"/>
  <c r="R147" i="3"/>
  <c r="P147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92" i="3" s="1"/>
  <c r="J23" i="3"/>
  <c r="J21" i="3"/>
  <c r="E21" i="3"/>
  <c r="J119" i="3" s="1"/>
  <c r="J20" i="3"/>
  <c r="J18" i="3"/>
  <c r="E18" i="3"/>
  <c r="F92" i="3" s="1"/>
  <c r="J17" i="3"/>
  <c r="J15" i="3"/>
  <c r="E15" i="3"/>
  <c r="F91" i="3" s="1"/>
  <c r="J14" i="3"/>
  <c r="J12" i="3"/>
  <c r="J89" i="3" s="1"/>
  <c r="E7" i="3"/>
  <c r="E85" i="3"/>
  <c r="J37" i="2"/>
  <c r="J36" i="2"/>
  <c r="AY95" i="1" s="1"/>
  <c r="J35" i="2"/>
  <c r="AX95" i="1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59" i="2"/>
  <c r="BH359" i="2"/>
  <c r="BG359" i="2"/>
  <c r="BF359" i="2"/>
  <c r="T359" i="2"/>
  <c r="R359" i="2"/>
  <c r="P359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39" i="2"/>
  <c r="BH239" i="2"/>
  <c r="BG239" i="2"/>
  <c r="BF239" i="2"/>
  <c r="T239" i="2"/>
  <c r="R239" i="2"/>
  <c r="P239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R202" i="2"/>
  <c r="P202" i="2"/>
  <c r="BI186" i="2"/>
  <c r="BH186" i="2"/>
  <c r="BG186" i="2"/>
  <c r="BF186" i="2"/>
  <c r="T186" i="2"/>
  <c r="R186" i="2"/>
  <c r="P186" i="2"/>
  <c r="BI171" i="2"/>
  <c r="BH171" i="2"/>
  <c r="BG171" i="2"/>
  <c r="BF171" i="2"/>
  <c r="T171" i="2"/>
  <c r="R171" i="2"/>
  <c r="P171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46" i="2"/>
  <c r="BH146" i="2"/>
  <c r="BG146" i="2"/>
  <c r="BF146" i="2"/>
  <c r="T146" i="2"/>
  <c r="R146" i="2"/>
  <c r="P146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1" i="2" s="1"/>
  <c r="J17" i="2"/>
  <c r="J15" i="2"/>
  <c r="E15" i="2"/>
  <c r="F120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53" i="11"/>
  <c r="J143" i="11"/>
  <c r="BK138" i="11"/>
  <c r="J136" i="10"/>
  <c r="J134" i="10"/>
  <c r="BK133" i="10"/>
  <c r="BK129" i="10"/>
  <c r="J128" i="10"/>
  <c r="BK126" i="10"/>
  <c r="J168" i="9"/>
  <c r="J165" i="9"/>
  <c r="J164" i="9"/>
  <c r="J162" i="9"/>
  <c r="J160" i="9"/>
  <c r="BK159" i="9"/>
  <c r="J157" i="9"/>
  <c r="J156" i="9"/>
  <c r="BK154" i="9"/>
  <c r="BK152" i="9"/>
  <c r="BK151" i="9"/>
  <c r="J150" i="9"/>
  <c r="J149" i="9"/>
  <c r="BK147" i="9"/>
  <c r="J147" i="9"/>
  <c r="BK146" i="9"/>
  <c r="BK145" i="9"/>
  <c r="BK144" i="9"/>
  <c r="J142" i="9"/>
  <c r="J141" i="9"/>
  <c r="J139" i="9"/>
  <c r="J138" i="9"/>
  <c r="J136" i="9"/>
  <c r="J135" i="9"/>
  <c r="BK134" i="9"/>
  <c r="BK133" i="9"/>
  <c r="BK131" i="9"/>
  <c r="J130" i="9"/>
  <c r="BK151" i="8"/>
  <c r="J149" i="8"/>
  <c r="BK148" i="8"/>
  <c r="J147" i="8"/>
  <c r="BK146" i="8"/>
  <c r="J145" i="8"/>
  <c r="J144" i="8"/>
  <c r="BK143" i="8"/>
  <c r="J142" i="8"/>
  <c r="J141" i="8"/>
  <c r="BK140" i="8"/>
  <c r="J139" i="8"/>
  <c r="J138" i="8"/>
  <c r="BK137" i="8"/>
  <c r="BK136" i="8"/>
  <c r="BK135" i="8"/>
  <c r="J133" i="8"/>
  <c r="BK131" i="8"/>
  <c r="J130" i="8"/>
  <c r="BK128" i="8"/>
  <c r="J127" i="8"/>
  <c r="BK126" i="8"/>
  <c r="BK125" i="8"/>
  <c r="J124" i="8"/>
  <c r="J276" i="7"/>
  <c r="BK269" i="7"/>
  <c r="J260" i="7"/>
  <c r="J250" i="7"/>
  <c r="J240" i="7"/>
  <c r="J235" i="7"/>
  <c r="BK230" i="7"/>
  <c r="J219" i="7"/>
  <c r="J201" i="7"/>
  <c r="J192" i="7"/>
  <c r="BK188" i="7"/>
  <c r="J179" i="7"/>
  <c r="BK170" i="7"/>
  <c r="BK164" i="7"/>
  <c r="BK158" i="7"/>
  <c r="J154" i="7"/>
  <c r="J145" i="7"/>
  <c r="J141" i="7"/>
  <c r="BK132" i="7"/>
  <c r="J125" i="7"/>
  <c r="J456" i="6"/>
  <c r="BK449" i="6"/>
  <c r="BK442" i="6"/>
  <c r="BK437" i="6"/>
  <c r="J432" i="6"/>
  <c r="BK425" i="6"/>
  <c r="BK418" i="6"/>
  <c r="J410" i="6"/>
  <c r="J403" i="6"/>
  <c r="J396" i="6"/>
  <c r="BK389" i="6"/>
  <c r="J382" i="6"/>
  <c r="J377" i="6"/>
  <c r="BK372" i="6"/>
  <c r="BK367" i="6"/>
  <c r="BK361" i="6"/>
  <c r="BK348" i="6"/>
  <c r="J336" i="6"/>
  <c r="BK329" i="6"/>
  <c r="BK310" i="6"/>
  <c r="BK287" i="6"/>
  <c r="BK277" i="6"/>
  <c r="BK244" i="6"/>
  <c r="BK231" i="6"/>
  <c r="J218" i="6"/>
  <c r="BK209" i="6"/>
  <c r="BK202" i="6"/>
  <c r="J195" i="6"/>
  <c r="J183" i="6"/>
  <c r="J179" i="6"/>
  <c r="J149" i="6"/>
  <c r="BK532" i="2"/>
  <c r="J532" i="2"/>
  <c r="BK531" i="2"/>
  <c r="J531" i="2"/>
  <c r="BK526" i="2"/>
  <c r="J523" i="2"/>
  <c r="J520" i="2"/>
  <c r="J508" i="2"/>
  <c r="BK505" i="2"/>
  <c r="BK490" i="2"/>
  <c r="BK487" i="2"/>
  <c r="BK477" i="2"/>
  <c r="J474" i="2"/>
  <c r="J465" i="2"/>
  <c r="BK462" i="2"/>
  <c r="BK430" i="2"/>
  <c r="BK417" i="2"/>
  <c r="J405" i="2"/>
  <c r="J392" i="2"/>
  <c r="J380" i="2"/>
  <c r="J374" i="2"/>
  <c r="J359" i="2"/>
  <c r="J351" i="2"/>
  <c r="J334" i="2"/>
  <c r="BK327" i="2"/>
  <c r="BK320" i="2"/>
  <c r="J316" i="2"/>
  <c r="BK293" i="2"/>
  <c r="J285" i="2"/>
  <c r="J278" i="2"/>
  <c r="BK261" i="2"/>
  <c r="J258" i="2"/>
  <c r="J249" i="2"/>
  <c r="J239" i="2"/>
  <c r="J225" i="2"/>
  <c r="J219" i="2"/>
  <c r="BK214" i="2"/>
  <c r="BK171" i="2"/>
  <c r="BK153" i="11"/>
  <c r="BK143" i="11"/>
  <c r="BK135" i="11"/>
  <c r="J119" i="11"/>
  <c r="BK137" i="10"/>
  <c r="BK136" i="10"/>
  <c r="BK134" i="10"/>
  <c r="J129" i="10"/>
  <c r="BK128" i="10"/>
  <c r="J126" i="10"/>
  <c r="J125" i="10"/>
  <c r="J171" i="9"/>
  <c r="BK170" i="9"/>
  <c r="BK168" i="9"/>
  <c r="BK162" i="9"/>
  <c r="BK161" i="9"/>
  <c r="BK124" i="8"/>
  <c r="J269" i="7"/>
  <c r="BK265" i="7"/>
  <c r="J255" i="7"/>
  <c r="BK250" i="7"/>
  <c r="BK245" i="7"/>
  <c r="BK235" i="7"/>
  <c r="BK225" i="7"/>
  <c r="J214" i="7"/>
  <c r="BK207" i="7"/>
  <c r="J197" i="7"/>
  <c r="BK192" i="7"/>
  <c r="J188" i="7"/>
  <c r="BK179" i="7"/>
  <c r="J170" i="7"/>
  <c r="J164" i="7"/>
  <c r="BK154" i="7"/>
  <c r="BK145" i="7"/>
  <c r="BK141" i="7"/>
  <c r="BK128" i="7"/>
  <c r="BK125" i="7"/>
  <c r="J473" i="6"/>
  <c r="J467" i="6"/>
  <c r="J462" i="6"/>
  <c r="J449" i="6"/>
  <c r="J442" i="6"/>
  <c r="BK432" i="6"/>
  <c r="J425" i="6"/>
  <c r="J418" i="6"/>
  <c r="BK410" i="6"/>
  <c r="BK403" i="6"/>
  <c r="BK396" i="6"/>
  <c r="BK382" i="6"/>
  <c r="BK377" i="6"/>
  <c r="J372" i="6"/>
  <c r="J361" i="6"/>
  <c r="J356" i="6"/>
  <c r="J348" i="6"/>
  <c r="BK342" i="6"/>
  <c r="BK322" i="6"/>
  <c r="J316" i="6"/>
  <c r="J307" i="6"/>
  <c r="J302" i="6"/>
  <c r="J287" i="6"/>
  <c r="BK283" i="6"/>
  <c r="J277" i="6"/>
  <c r="J259" i="6"/>
  <c r="J244" i="6"/>
  <c r="J231" i="6"/>
  <c r="J202" i="6"/>
  <c r="BK191" i="6"/>
  <c r="BK179" i="6"/>
  <c r="J171" i="6"/>
  <c r="BK160" i="6"/>
  <c r="BK149" i="6"/>
  <c r="J137" i="6"/>
  <c r="J126" i="6"/>
  <c r="J540" i="5"/>
  <c r="J535" i="5"/>
  <c r="BK528" i="5"/>
  <c r="J521" i="5"/>
  <c r="BK514" i="5"/>
  <c r="J509" i="5"/>
  <c r="BK503" i="5"/>
  <c r="J498" i="5"/>
  <c r="BK491" i="5"/>
  <c r="J484" i="5"/>
  <c r="J476" i="5"/>
  <c r="BK470" i="5"/>
  <c r="J463" i="5"/>
  <c r="BK456" i="5"/>
  <c r="J449" i="5"/>
  <c r="J444" i="5"/>
  <c r="BK439" i="5"/>
  <c r="BK434" i="5"/>
  <c r="J429" i="5"/>
  <c r="BK424" i="5"/>
  <c r="BK418" i="5"/>
  <c r="J413" i="5"/>
  <c r="J407" i="5"/>
  <c r="BK402" i="5"/>
  <c r="J397" i="5"/>
  <c r="J392" i="5"/>
  <c r="BK387" i="5"/>
  <c r="J382" i="5"/>
  <c r="J374" i="5"/>
  <c r="BK367" i="5"/>
  <c r="J360" i="5"/>
  <c r="BK354" i="5"/>
  <c r="BK347" i="5"/>
  <c r="BK340" i="5"/>
  <c r="J324" i="5"/>
  <c r="BK314" i="5"/>
  <c r="BK307" i="5"/>
  <c r="J283" i="5"/>
  <c r="BK261" i="5"/>
  <c r="BK247" i="5"/>
  <c r="BK233" i="5"/>
  <c r="BK218" i="5"/>
  <c r="BK204" i="5"/>
  <c r="J191" i="5"/>
  <c r="BK178" i="5"/>
  <c r="BK167" i="5"/>
  <c r="J156" i="5"/>
  <c r="BK146" i="5"/>
  <c r="BK134" i="5"/>
  <c r="J124" i="5"/>
  <c r="J275" i="4"/>
  <c r="J270" i="4"/>
  <c r="BK266" i="4"/>
  <c r="BK263" i="4"/>
  <c r="J259" i="4"/>
  <c r="BK255" i="4"/>
  <c r="BK252" i="4"/>
  <c r="BK248" i="4"/>
  <c r="J243" i="4"/>
  <c r="BK238" i="4"/>
  <c r="J234" i="4"/>
  <c r="J231" i="4"/>
  <c r="J227" i="4"/>
  <c r="BK223" i="4"/>
  <c r="BK220" i="4"/>
  <c r="J213" i="4"/>
  <c r="J208" i="4"/>
  <c r="J203" i="4"/>
  <c r="J198" i="4"/>
  <c r="J194" i="4"/>
  <c r="BK190" i="4"/>
  <c r="J187" i="4"/>
  <c r="BK183" i="4"/>
  <c r="J179" i="4"/>
  <c r="BK175" i="4"/>
  <c r="BK170" i="4"/>
  <c r="J165" i="4"/>
  <c r="BK160" i="4"/>
  <c r="J156" i="4"/>
  <c r="BK146" i="4"/>
  <c r="BK142" i="4"/>
  <c r="J133" i="4"/>
  <c r="J129" i="4"/>
  <c r="J125" i="4"/>
  <c r="BK396" i="3"/>
  <c r="J396" i="3"/>
  <c r="J390" i="3"/>
  <c r="BK386" i="3"/>
  <c r="BK382" i="3"/>
  <c r="J378" i="3"/>
  <c r="J374" i="3"/>
  <c r="BK371" i="3"/>
  <c r="J367" i="3"/>
  <c r="J363" i="3"/>
  <c r="BK359" i="3"/>
  <c r="BK355" i="3"/>
  <c r="BK352" i="3"/>
  <c r="BK348" i="3"/>
  <c r="BK345" i="3"/>
  <c r="J341" i="3"/>
  <c r="J336" i="3"/>
  <c r="J331" i="3"/>
  <c r="BK327" i="3"/>
  <c r="BK324" i="3"/>
  <c r="BK320" i="3"/>
  <c r="BK317" i="3"/>
  <c r="BK313" i="3"/>
  <c r="J309" i="3"/>
  <c r="BK306" i="3"/>
  <c r="J302" i="3"/>
  <c r="J298" i="3"/>
  <c r="J293" i="3"/>
  <c r="J289" i="3"/>
  <c r="BK286" i="3"/>
  <c r="J280" i="3"/>
  <c r="J275" i="3"/>
  <c r="J271" i="3"/>
  <c r="J268" i="3"/>
  <c r="J264" i="3"/>
  <c r="J261" i="3"/>
  <c r="J257" i="3"/>
  <c r="J254" i="3"/>
  <c r="J250" i="3"/>
  <c r="BK247" i="3"/>
  <c r="J243" i="3"/>
  <c r="J238" i="3"/>
  <c r="BK234" i="3"/>
  <c r="J231" i="3"/>
  <c r="J219" i="3"/>
  <c r="J213" i="3"/>
  <c r="J209" i="3"/>
  <c r="J205" i="3"/>
  <c r="BK201" i="3"/>
  <c r="J193" i="3"/>
  <c r="J185" i="3"/>
  <c r="BK175" i="3"/>
  <c r="BK165" i="3"/>
  <c r="BK157" i="3"/>
  <c r="J138" i="3"/>
  <c r="J133" i="3"/>
  <c r="J129" i="3"/>
  <c r="BK126" i="3"/>
  <c r="BK530" i="2"/>
  <c r="J526" i="2"/>
  <c r="J517" i="2"/>
  <c r="J514" i="2"/>
  <c r="J505" i="2"/>
  <c r="BK496" i="2"/>
  <c r="J490" i="2"/>
  <c r="J484" i="2"/>
  <c r="BK474" i="2"/>
  <c r="J471" i="2"/>
  <c r="J456" i="2"/>
  <c r="BK453" i="2"/>
  <c r="BK447" i="2"/>
  <c r="J444" i="2"/>
  <c r="J441" i="2"/>
  <c r="J438" i="2"/>
  <c r="J430" i="2"/>
  <c r="J409" i="2"/>
  <c r="BK399" i="2"/>
  <c r="BK386" i="2"/>
  <c r="BK380" i="2"/>
  <c r="J365" i="2"/>
  <c r="BK359" i="2"/>
  <c r="J345" i="2"/>
  <c r="BK338" i="2"/>
  <c r="BK333" i="2"/>
  <c r="J327" i="2"/>
  <c r="BK316" i="2"/>
  <c r="J313" i="2"/>
  <c r="BK309" i="2"/>
  <c r="BK303" i="2"/>
  <c r="J298" i="2"/>
  <c r="J289" i="2"/>
  <c r="BK258" i="2"/>
  <c r="J255" i="2"/>
  <c r="BK239" i="2"/>
  <c r="J231" i="2"/>
  <c r="BK208" i="2"/>
  <c r="J202" i="2"/>
  <c r="J186" i="2"/>
  <c r="J171" i="2"/>
  <c r="J158" i="2"/>
  <c r="BK146" i="2"/>
  <c r="J138" i="2"/>
  <c r="BK134" i="2"/>
  <c r="BK131" i="2"/>
  <c r="BK127" i="2"/>
  <c r="AS94" i="1"/>
  <c r="BK147" i="11"/>
  <c r="J138" i="11"/>
  <c r="BK131" i="11"/>
  <c r="J122" i="11"/>
  <c r="BK119" i="11"/>
  <c r="J133" i="10"/>
  <c r="BK131" i="10"/>
  <c r="BK125" i="10"/>
  <c r="BK169" i="9"/>
  <c r="J166" i="9"/>
  <c r="BK165" i="9"/>
  <c r="BK163" i="9"/>
  <c r="J161" i="9"/>
  <c r="BK160" i="9"/>
  <c r="J159" i="9"/>
  <c r="BK157" i="9"/>
  <c r="BK156" i="9"/>
  <c r="J154" i="9"/>
  <c r="J152" i="9"/>
  <c r="J151" i="9"/>
  <c r="BK150" i="9"/>
  <c r="BK149" i="9"/>
  <c r="J146" i="9"/>
  <c r="J145" i="9"/>
  <c r="J144" i="9"/>
  <c r="BK142" i="9"/>
  <c r="BK141" i="9"/>
  <c r="BK139" i="9"/>
  <c r="BK138" i="9"/>
  <c r="BK136" i="9"/>
  <c r="BK135" i="9"/>
  <c r="J134" i="9"/>
  <c r="J133" i="9"/>
  <c r="J131" i="9"/>
  <c r="BK130" i="9"/>
  <c r="J151" i="8"/>
  <c r="BK149" i="8"/>
  <c r="J148" i="8"/>
  <c r="BK147" i="8"/>
  <c r="J146" i="8"/>
  <c r="BK145" i="8"/>
  <c r="BK144" i="8"/>
  <c r="J143" i="8"/>
  <c r="BK142" i="8"/>
  <c r="BK141" i="8"/>
  <c r="J140" i="8"/>
  <c r="BK139" i="8"/>
  <c r="BK138" i="8"/>
  <c r="J137" i="8"/>
  <c r="J136" i="8"/>
  <c r="J135" i="8"/>
  <c r="BK133" i="8"/>
  <c r="J131" i="8"/>
  <c r="BK130" i="8"/>
  <c r="BK129" i="8"/>
  <c r="J129" i="8"/>
  <c r="J128" i="8"/>
  <c r="BK127" i="8"/>
  <c r="J126" i="8"/>
  <c r="J125" i="8"/>
  <c r="BK276" i="7"/>
  <c r="J265" i="7"/>
  <c r="BK260" i="7"/>
  <c r="BK255" i="7"/>
  <c r="J245" i="7"/>
  <c r="BK240" i="7"/>
  <c r="J230" i="7"/>
  <c r="J225" i="7"/>
  <c r="BK219" i="7"/>
  <c r="BK214" i="7"/>
  <c r="J207" i="7"/>
  <c r="BK201" i="7"/>
  <c r="BK197" i="7"/>
  <c r="J158" i="7"/>
  <c r="J132" i="7"/>
  <c r="J128" i="7"/>
  <c r="BK473" i="6"/>
  <c r="BK467" i="6"/>
  <c r="BK462" i="6"/>
  <c r="BK456" i="6"/>
  <c r="J437" i="6"/>
  <c r="J389" i="6"/>
  <c r="J367" i="6"/>
  <c r="BK356" i="6"/>
  <c r="J342" i="6"/>
  <c r="BK336" i="6"/>
  <c r="J329" i="6"/>
  <c r="J322" i="6"/>
  <c r="BK316" i="6"/>
  <c r="J310" i="6"/>
  <c r="BK307" i="6"/>
  <c r="BK302" i="6"/>
  <c r="J283" i="6"/>
  <c r="BK259" i="6"/>
  <c r="BK218" i="6"/>
  <c r="J209" i="6"/>
  <c r="BK195" i="6"/>
  <c r="J191" i="6"/>
  <c r="BK183" i="6"/>
  <c r="BK171" i="6"/>
  <c r="J160" i="6"/>
  <c r="BK137" i="6"/>
  <c r="BK126" i="6"/>
  <c r="BK546" i="5"/>
  <c r="J546" i="5"/>
  <c r="BK540" i="5"/>
  <c r="BK535" i="5"/>
  <c r="J528" i="5"/>
  <c r="BK521" i="5"/>
  <c r="J514" i="5"/>
  <c r="BK509" i="5"/>
  <c r="J503" i="5"/>
  <c r="BK498" i="5"/>
  <c r="J491" i="5"/>
  <c r="BK484" i="5"/>
  <c r="BK476" i="5"/>
  <c r="J470" i="5"/>
  <c r="BK463" i="5"/>
  <c r="J456" i="5"/>
  <c r="BK449" i="5"/>
  <c r="BK444" i="5"/>
  <c r="J439" i="5"/>
  <c r="J434" i="5"/>
  <c r="BK429" i="5"/>
  <c r="J424" i="5"/>
  <c r="J418" i="5"/>
  <c r="BK413" i="5"/>
  <c r="BK407" i="5"/>
  <c r="J402" i="5"/>
  <c r="BK397" i="5"/>
  <c r="BK392" i="5"/>
  <c r="J387" i="5"/>
  <c r="BK382" i="5"/>
  <c r="BK374" i="5"/>
  <c r="J367" i="5"/>
  <c r="BK360" i="5"/>
  <c r="J354" i="5"/>
  <c r="J347" i="5"/>
  <c r="J340" i="5"/>
  <c r="BK324" i="5"/>
  <c r="J314" i="5"/>
  <c r="J307" i="5"/>
  <c r="BK283" i="5"/>
  <c r="J261" i="5"/>
  <c r="J247" i="5"/>
  <c r="J233" i="5"/>
  <c r="J218" i="5"/>
  <c r="J204" i="5"/>
  <c r="BK191" i="5"/>
  <c r="J178" i="5"/>
  <c r="J167" i="5"/>
  <c r="BK156" i="5"/>
  <c r="J146" i="5"/>
  <c r="J134" i="5"/>
  <c r="BK124" i="5"/>
  <c r="BK275" i="4"/>
  <c r="BK270" i="4"/>
  <c r="J266" i="4"/>
  <c r="J263" i="4"/>
  <c r="BK259" i="4"/>
  <c r="J255" i="4"/>
  <c r="J252" i="4"/>
  <c r="J248" i="4"/>
  <c r="BK243" i="4"/>
  <c r="J238" i="4"/>
  <c r="BK234" i="4"/>
  <c r="BK231" i="4"/>
  <c r="BK227" i="4"/>
  <c r="J223" i="4"/>
  <c r="J220" i="4"/>
  <c r="BK213" i="4"/>
  <c r="BK208" i="4"/>
  <c r="BK203" i="4"/>
  <c r="BK198" i="4"/>
  <c r="BK194" i="4"/>
  <c r="J190" i="4"/>
  <c r="BK187" i="4"/>
  <c r="J183" i="4"/>
  <c r="BK179" i="4"/>
  <c r="J175" i="4"/>
  <c r="J170" i="4"/>
  <c r="BK165" i="4"/>
  <c r="J160" i="4"/>
  <c r="BK156" i="4"/>
  <c r="J146" i="4"/>
  <c r="J142" i="4"/>
  <c r="BK133" i="4"/>
  <c r="BK129" i="4"/>
  <c r="BK125" i="4"/>
  <c r="BK390" i="3"/>
  <c r="J386" i="3"/>
  <c r="J382" i="3"/>
  <c r="BK378" i="3"/>
  <c r="BK374" i="3"/>
  <c r="J371" i="3"/>
  <c r="BK367" i="3"/>
  <c r="BK363" i="3"/>
  <c r="J359" i="3"/>
  <c r="J355" i="3"/>
  <c r="J352" i="3"/>
  <c r="J348" i="3"/>
  <c r="J345" i="3"/>
  <c r="BK341" i="3"/>
  <c r="BK336" i="3"/>
  <c r="BK331" i="3"/>
  <c r="J327" i="3"/>
  <c r="J324" i="3"/>
  <c r="J320" i="3"/>
  <c r="J317" i="3"/>
  <c r="J313" i="3"/>
  <c r="BK309" i="3"/>
  <c r="J306" i="3"/>
  <c r="BK302" i="3"/>
  <c r="BK298" i="3"/>
  <c r="BK293" i="3"/>
  <c r="BK289" i="3"/>
  <c r="J286" i="3"/>
  <c r="BK280" i="3"/>
  <c r="BK275" i="3"/>
  <c r="BK271" i="3"/>
  <c r="BK268" i="3"/>
  <c r="BK264" i="3"/>
  <c r="BK261" i="3"/>
  <c r="BK257" i="3"/>
  <c r="BK254" i="3"/>
  <c r="BK250" i="3"/>
  <c r="J247" i="3"/>
  <c r="BK243" i="3"/>
  <c r="BK238" i="3"/>
  <c r="J234" i="3"/>
  <c r="BK231" i="3"/>
  <c r="BK219" i="3"/>
  <c r="BK213" i="3"/>
  <c r="BK209" i="3"/>
  <c r="BK205" i="3"/>
  <c r="J201" i="3"/>
  <c r="BK193" i="3"/>
  <c r="BK185" i="3"/>
  <c r="J175" i="3"/>
  <c r="J165" i="3"/>
  <c r="J147" i="3"/>
  <c r="BK138" i="3"/>
  <c r="BK133" i="3"/>
  <c r="BK129" i="3"/>
  <c r="J126" i="3"/>
  <c r="J530" i="2"/>
  <c r="BK520" i="2"/>
  <c r="BK517" i="2"/>
  <c r="BK514" i="2"/>
  <c r="BK511" i="2"/>
  <c r="J502" i="2"/>
  <c r="J499" i="2"/>
  <c r="J493" i="2"/>
  <c r="BK484" i="2"/>
  <c r="BK481" i="2"/>
  <c r="J477" i="2"/>
  <c r="BK471" i="2"/>
  <c r="BK468" i="2"/>
  <c r="BK465" i="2"/>
  <c r="BK459" i="2"/>
  <c r="BK456" i="2"/>
  <c r="J453" i="2"/>
  <c r="J450" i="2"/>
  <c r="BK441" i="2"/>
  <c r="J434" i="2"/>
  <c r="BK426" i="2"/>
  <c r="BK421" i="2"/>
  <c r="BK413" i="2"/>
  <c r="J396" i="2"/>
  <c r="J386" i="2"/>
  <c r="J371" i="2"/>
  <c r="BK365" i="2"/>
  <c r="BK351" i="2"/>
  <c r="J338" i="2"/>
  <c r="BK334" i="2"/>
  <c r="J333" i="2"/>
  <c r="BK313" i="2"/>
  <c r="J309" i="2"/>
  <c r="J303" i="2"/>
  <c r="BK298" i="2"/>
  <c r="J293" i="2"/>
  <c r="BK289" i="2"/>
  <c r="J261" i="2"/>
  <c r="BK255" i="2"/>
  <c r="BK225" i="2"/>
  <c r="BK219" i="2"/>
  <c r="J214" i="2"/>
  <c r="J208" i="2"/>
  <c r="BK202" i="2"/>
  <c r="BK186" i="2"/>
  <c r="BK164" i="2"/>
  <c r="BK138" i="2"/>
  <c r="J134" i="2"/>
  <c r="J127" i="2"/>
  <c r="J147" i="11"/>
  <c r="J135" i="11"/>
  <c r="J131" i="11"/>
  <c r="BK122" i="11"/>
  <c r="J137" i="10"/>
  <c r="J131" i="10"/>
  <c r="BK171" i="9"/>
  <c r="J170" i="9"/>
  <c r="J169" i="9"/>
  <c r="BK166" i="9"/>
  <c r="BK164" i="9"/>
  <c r="J163" i="9"/>
  <c r="J157" i="3"/>
  <c r="BK147" i="3"/>
  <c r="BK523" i="2"/>
  <c r="J511" i="2"/>
  <c r="BK508" i="2"/>
  <c r="BK502" i="2"/>
  <c r="BK499" i="2"/>
  <c r="J496" i="2"/>
  <c r="BK493" i="2"/>
  <c r="J487" i="2"/>
  <c r="J481" i="2"/>
  <c r="J468" i="2"/>
  <c r="J462" i="2"/>
  <c r="J459" i="2"/>
  <c r="BK450" i="2"/>
  <c r="J447" i="2"/>
  <c r="BK444" i="2"/>
  <c r="BK438" i="2"/>
  <c r="BK434" i="2"/>
  <c r="J426" i="2"/>
  <c r="J421" i="2"/>
  <c r="J417" i="2"/>
  <c r="J413" i="2"/>
  <c r="BK409" i="2"/>
  <c r="BK405" i="2"/>
  <c r="J399" i="2"/>
  <c r="BK396" i="2"/>
  <c r="BK392" i="2"/>
  <c r="BK374" i="2"/>
  <c r="BK371" i="2"/>
  <c r="BK345" i="2"/>
  <c r="J320" i="2"/>
  <c r="BK285" i="2"/>
  <c r="BK278" i="2"/>
  <c r="BK249" i="2"/>
  <c r="BK231" i="2"/>
  <c r="J164" i="2"/>
  <c r="BK158" i="2"/>
  <c r="J146" i="2"/>
  <c r="J131" i="2"/>
  <c r="BK126" i="2" l="1"/>
  <c r="J126" i="2"/>
  <c r="J98" i="2"/>
  <c r="BK284" i="2"/>
  <c r="J284" i="2" s="1"/>
  <c r="J99" i="2" s="1"/>
  <c r="BK308" i="2"/>
  <c r="J308" i="2" s="1"/>
  <c r="J100" i="2" s="1"/>
  <c r="P319" i="2"/>
  <c r="P429" i="2"/>
  <c r="R480" i="2"/>
  <c r="P529" i="2"/>
  <c r="R129" i="9"/>
  <c r="R132" i="9"/>
  <c r="T137" i="9"/>
  <c r="P140" i="9"/>
  <c r="R143" i="9"/>
  <c r="T148" i="9"/>
  <c r="BK158" i="9"/>
  <c r="J158" i="9" s="1"/>
  <c r="J106" i="9" s="1"/>
  <c r="R158" i="9"/>
  <c r="P167" i="9"/>
  <c r="BK124" i="10"/>
  <c r="J124" i="10"/>
  <c r="J98" i="10"/>
  <c r="T124" i="10"/>
  <c r="T127" i="10"/>
  <c r="T132" i="10"/>
  <c r="R135" i="10"/>
  <c r="BK118" i="11"/>
  <c r="BK117" i="11" s="1"/>
  <c r="J117" i="11" s="1"/>
  <c r="J96" i="11" s="1"/>
  <c r="T126" i="2"/>
  <c r="T284" i="2"/>
  <c r="T308" i="2"/>
  <c r="BK319" i="2"/>
  <c r="J319" i="2" s="1"/>
  <c r="J101" i="2" s="1"/>
  <c r="BK429" i="2"/>
  <c r="J429" i="2"/>
  <c r="J102" i="2"/>
  <c r="BK480" i="2"/>
  <c r="J480" i="2"/>
  <c r="J103" i="2"/>
  <c r="BK529" i="2"/>
  <c r="J529" i="2" s="1"/>
  <c r="J104" i="2" s="1"/>
  <c r="BK125" i="3"/>
  <c r="T125" i="3"/>
  <c r="P230" i="3"/>
  <c r="T230" i="3"/>
  <c r="P242" i="3"/>
  <c r="T242" i="3"/>
  <c r="BK124" i="4"/>
  <c r="T124" i="4"/>
  <c r="P207" i="4"/>
  <c r="R207" i="4"/>
  <c r="R123" i="5"/>
  <c r="BK339" i="5"/>
  <c r="J339" i="5"/>
  <c r="J99" i="5" s="1"/>
  <c r="T339" i="5"/>
  <c r="T381" i="5"/>
  <c r="R125" i="6"/>
  <c r="P301" i="6"/>
  <c r="BK315" i="6"/>
  <c r="J315" i="6"/>
  <c r="J100" i="6"/>
  <c r="R315" i="6"/>
  <c r="T355" i="6"/>
  <c r="T124" i="7"/>
  <c r="T123" i="7"/>
  <c r="T122" i="7" s="1"/>
  <c r="T224" i="7"/>
  <c r="BK123" i="8"/>
  <c r="J123" i="8"/>
  <c r="J98" i="8" s="1"/>
  <c r="BK134" i="8"/>
  <c r="J134" i="8"/>
  <c r="J100" i="8"/>
  <c r="R134" i="8"/>
  <c r="P129" i="9"/>
  <c r="BK137" i="9"/>
  <c r="J137" i="9"/>
  <c r="J100" i="9" s="1"/>
  <c r="BK140" i="9"/>
  <c r="J140" i="9"/>
  <c r="J101" i="9"/>
  <c r="BK143" i="9"/>
  <c r="J143" i="9" s="1"/>
  <c r="J102" i="9" s="1"/>
  <c r="BK148" i="9"/>
  <c r="J148" i="9" s="1"/>
  <c r="J103" i="9" s="1"/>
  <c r="BK155" i="9"/>
  <c r="J155" i="9"/>
  <c r="J105" i="9" s="1"/>
  <c r="R155" i="9"/>
  <c r="P158" i="9"/>
  <c r="BK167" i="9"/>
  <c r="J167" i="9" s="1"/>
  <c r="J107" i="9" s="1"/>
  <c r="R167" i="9"/>
  <c r="P124" i="10"/>
  <c r="P127" i="10"/>
  <c r="BK132" i="10"/>
  <c r="J132" i="10"/>
  <c r="J101" i="10"/>
  <c r="P135" i="10"/>
  <c r="R118" i="11"/>
  <c r="R117" i="11"/>
  <c r="R126" i="2"/>
  <c r="R284" i="2"/>
  <c r="R308" i="2"/>
  <c r="T319" i="2"/>
  <c r="R429" i="2"/>
  <c r="T480" i="2"/>
  <c r="R529" i="2"/>
  <c r="P125" i="3"/>
  <c r="P124" i="3"/>
  <c r="P123" i="3" s="1"/>
  <c r="AU96" i="1" s="1"/>
  <c r="R125" i="3"/>
  <c r="BK230" i="3"/>
  <c r="J230" i="3" s="1"/>
  <c r="J100" i="3" s="1"/>
  <c r="R230" i="3"/>
  <c r="BK242" i="3"/>
  <c r="J242" i="3" s="1"/>
  <c r="J101" i="3" s="1"/>
  <c r="R242" i="3"/>
  <c r="P124" i="4"/>
  <c r="P123" i="4" s="1"/>
  <c r="P122" i="4" s="1"/>
  <c r="AU97" i="1" s="1"/>
  <c r="R124" i="4"/>
  <c r="R123" i="4" s="1"/>
  <c r="R122" i="4" s="1"/>
  <c r="BK207" i="4"/>
  <c r="J207" i="4"/>
  <c r="J101" i="4" s="1"/>
  <c r="T207" i="4"/>
  <c r="BK123" i="5"/>
  <c r="J123" i="5" s="1"/>
  <c r="J98" i="5" s="1"/>
  <c r="T123" i="5"/>
  <c r="T122" i="5"/>
  <c r="T121" i="5" s="1"/>
  <c r="P339" i="5"/>
  <c r="R339" i="5"/>
  <c r="P381" i="5"/>
  <c r="P125" i="6"/>
  <c r="BK301" i="6"/>
  <c r="J301" i="6"/>
  <c r="J99" i="6"/>
  <c r="R301" i="6"/>
  <c r="BK355" i="6"/>
  <c r="J355" i="6" s="1"/>
  <c r="J101" i="6" s="1"/>
  <c r="R355" i="6"/>
  <c r="R124" i="7"/>
  <c r="P224" i="7"/>
  <c r="BK132" i="9"/>
  <c r="J132" i="9"/>
  <c r="J99" i="9" s="1"/>
  <c r="T132" i="9"/>
  <c r="R137" i="9"/>
  <c r="T140" i="9"/>
  <c r="P143" i="9"/>
  <c r="R148" i="9"/>
  <c r="R124" i="10"/>
  <c r="R127" i="10"/>
  <c r="R132" i="10"/>
  <c r="BK135" i="10"/>
  <c r="J135" i="10"/>
  <c r="J102" i="10"/>
  <c r="P118" i="11"/>
  <c r="P117" i="11" s="1"/>
  <c r="AU104" i="1" s="1"/>
  <c r="P126" i="2"/>
  <c r="P284" i="2"/>
  <c r="P308" i="2"/>
  <c r="R319" i="2"/>
  <c r="T429" i="2"/>
  <c r="P480" i="2"/>
  <c r="T529" i="2"/>
  <c r="P123" i="5"/>
  <c r="P122" i="5"/>
  <c r="P121" i="5" s="1"/>
  <c r="AU98" i="1" s="1"/>
  <c r="BK381" i="5"/>
  <c r="J381" i="5" s="1"/>
  <c r="J100" i="5" s="1"/>
  <c r="R381" i="5"/>
  <c r="BK125" i="6"/>
  <c r="J125" i="6" s="1"/>
  <c r="J98" i="6" s="1"/>
  <c r="T125" i="6"/>
  <c r="T301" i="6"/>
  <c r="P315" i="6"/>
  <c r="T315" i="6"/>
  <c r="P355" i="6"/>
  <c r="BK124" i="7"/>
  <c r="J124" i="7" s="1"/>
  <c r="J98" i="7" s="1"/>
  <c r="P124" i="7"/>
  <c r="P123" i="7"/>
  <c r="P122" i="7" s="1"/>
  <c r="AU100" i="1" s="1"/>
  <c r="BK224" i="7"/>
  <c r="J224" i="7"/>
  <c r="J101" i="7" s="1"/>
  <c r="R224" i="7"/>
  <c r="P123" i="8"/>
  <c r="R123" i="8"/>
  <c r="R122" i="8" s="1"/>
  <c r="R121" i="8" s="1"/>
  <c r="T123" i="8"/>
  <c r="P134" i="8"/>
  <c r="T134" i="8"/>
  <c r="BK129" i="9"/>
  <c r="J129" i="9"/>
  <c r="J98" i="9"/>
  <c r="T129" i="9"/>
  <c r="P132" i="9"/>
  <c r="P137" i="9"/>
  <c r="R140" i="9"/>
  <c r="T143" i="9"/>
  <c r="P148" i="9"/>
  <c r="P155" i="9"/>
  <c r="T155" i="9"/>
  <c r="T158" i="9"/>
  <c r="T167" i="9"/>
  <c r="BK127" i="10"/>
  <c r="J127" i="10"/>
  <c r="J99" i="10" s="1"/>
  <c r="P132" i="10"/>
  <c r="T135" i="10"/>
  <c r="T118" i="11"/>
  <c r="T117" i="11" s="1"/>
  <c r="F91" i="2"/>
  <c r="J120" i="2"/>
  <c r="BE134" i="2"/>
  <c r="BE171" i="2"/>
  <c r="BE202" i="2"/>
  <c r="BE208" i="2"/>
  <c r="BE219" i="2"/>
  <c r="BE255" i="2"/>
  <c r="BE258" i="2"/>
  <c r="BE289" i="2"/>
  <c r="BE298" i="2"/>
  <c r="BE309" i="2"/>
  <c r="BE313" i="2"/>
  <c r="BE327" i="2"/>
  <c r="BE333" i="2"/>
  <c r="BE334" i="2"/>
  <c r="BE351" i="2"/>
  <c r="BE359" i="2"/>
  <c r="BE380" i="2"/>
  <c r="BE430" i="2"/>
  <c r="BE468" i="2"/>
  <c r="BE471" i="2"/>
  <c r="BE474" i="2"/>
  <c r="BE481" i="2"/>
  <c r="BE484" i="2"/>
  <c r="BE487" i="2"/>
  <c r="BE502" i="2"/>
  <c r="BE514" i="2"/>
  <c r="BE526" i="2"/>
  <c r="J91" i="3"/>
  <c r="F119" i="3"/>
  <c r="J120" i="3"/>
  <c r="BE129" i="3"/>
  <c r="BE138" i="3"/>
  <c r="BK153" i="9"/>
  <c r="J153" i="9" s="1"/>
  <c r="J104" i="9" s="1"/>
  <c r="E112" i="10"/>
  <c r="F118" i="10"/>
  <c r="J119" i="10"/>
  <c r="BE133" i="10"/>
  <c r="BE134" i="10"/>
  <c r="BE136" i="10"/>
  <c r="E107" i="11"/>
  <c r="F113" i="11"/>
  <c r="BE131" i="11"/>
  <c r="BE147" i="11"/>
  <c r="E114" i="2"/>
  <c r="BE158" i="2"/>
  <c r="BE164" i="2"/>
  <c r="BE231" i="2"/>
  <c r="BE239" i="2"/>
  <c r="BE261" i="2"/>
  <c r="BE316" i="2"/>
  <c r="BE320" i="2"/>
  <c r="BE338" i="2"/>
  <c r="BE371" i="2"/>
  <c r="BE399" i="2"/>
  <c r="BE405" i="2"/>
  <c r="BE444" i="2"/>
  <c r="BE459" i="2"/>
  <c r="BE505" i="2"/>
  <c r="BE523" i="2"/>
  <c r="F120" i="3"/>
  <c r="BE126" i="3"/>
  <c r="BE201" i="3"/>
  <c r="BE213" i="3"/>
  <c r="BE234" i="3"/>
  <c r="BE238" i="3"/>
  <c r="BE247" i="3"/>
  <c r="BE264" i="3"/>
  <c r="BE271" i="3"/>
  <c r="BE275" i="3"/>
  <c r="BE286" i="3"/>
  <c r="BE289" i="3"/>
  <c r="BE293" i="3"/>
  <c r="BE298" i="3"/>
  <c r="BE309" i="3"/>
  <c r="BE331" i="3"/>
  <c r="BE359" i="3"/>
  <c r="BE363" i="3"/>
  <c r="BE371" i="3"/>
  <c r="BE390" i="3"/>
  <c r="J89" i="4"/>
  <c r="J91" i="4"/>
  <c r="J92" i="4"/>
  <c r="E112" i="4"/>
  <c r="BE125" i="4"/>
  <c r="BE129" i="4"/>
  <c r="BE133" i="4"/>
  <c r="BE142" i="4"/>
  <c r="BE156" i="4"/>
  <c r="BE179" i="4"/>
  <c r="BE198" i="4"/>
  <c r="BE203" i="4"/>
  <c r="BE223" i="4"/>
  <c r="BE231" i="4"/>
  <c r="BE238" i="4"/>
  <c r="BE248" i="4"/>
  <c r="BE255" i="4"/>
  <c r="BE275" i="4"/>
  <c r="BK202" i="4"/>
  <c r="J202" i="4"/>
  <c r="J100" i="4" s="1"/>
  <c r="BK274" i="4"/>
  <c r="J274" i="4"/>
  <c r="J102" i="4"/>
  <c r="J89" i="5"/>
  <c r="J91" i="5"/>
  <c r="J92" i="5"/>
  <c r="F117" i="5"/>
  <c r="BE124" i="5"/>
  <c r="BE134" i="5"/>
  <c r="BE146" i="5"/>
  <c r="BE156" i="5"/>
  <c r="BE167" i="5"/>
  <c r="BE218" i="5"/>
  <c r="BE247" i="5"/>
  <c r="BE261" i="5"/>
  <c r="BE283" i="5"/>
  <c r="BE314" i="5"/>
  <c r="BE347" i="5"/>
  <c r="BE354" i="5"/>
  <c r="BE367" i="5"/>
  <c r="BE387" i="5"/>
  <c r="BE392" i="5"/>
  <c r="BE402" i="5"/>
  <c r="BE424" i="5"/>
  <c r="BE456" i="5"/>
  <c r="BE463" i="5"/>
  <c r="BE470" i="5"/>
  <c r="BE476" i="5"/>
  <c r="BE509" i="5"/>
  <c r="BE514" i="5"/>
  <c r="BE528" i="5"/>
  <c r="BE535" i="5"/>
  <c r="BE540" i="5"/>
  <c r="BE546" i="5"/>
  <c r="F91" i="6"/>
  <c r="J92" i="6"/>
  <c r="J119" i="6"/>
  <c r="BE160" i="6"/>
  <c r="BE171" i="6"/>
  <c r="BE179" i="6"/>
  <c r="BE209" i="6"/>
  <c r="BE244" i="6"/>
  <c r="BE322" i="6"/>
  <c r="BE372" i="6"/>
  <c r="BE396" i="6"/>
  <c r="BE432" i="6"/>
  <c r="BE456" i="6"/>
  <c r="BE473" i="6"/>
  <c r="F91" i="7"/>
  <c r="J119" i="7"/>
  <c r="BE179" i="7"/>
  <c r="BE188" i="7"/>
  <c r="BE192" i="7"/>
  <c r="BE276" i="7"/>
  <c r="BK218" i="7"/>
  <c r="J218" i="7" s="1"/>
  <c r="J100" i="7" s="1"/>
  <c r="J91" i="8"/>
  <c r="J92" i="8"/>
  <c r="J115" i="8"/>
  <c r="F118" i="8"/>
  <c r="BE125" i="8"/>
  <c r="BE126" i="8"/>
  <c r="BE127" i="8"/>
  <c r="BE128" i="8"/>
  <c r="BE129" i="8"/>
  <c r="BE130" i="8"/>
  <c r="BE131" i="8"/>
  <c r="BE133" i="8"/>
  <c r="BE136" i="8"/>
  <c r="BE137" i="8"/>
  <c r="BE138" i="8"/>
  <c r="BE139" i="8"/>
  <c r="BE141" i="8"/>
  <c r="BE142" i="8"/>
  <c r="BE143" i="8"/>
  <c r="BE144" i="8"/>
  <c r="BE146" i="8"/>
  <c r="BE148" i="8"/>
  <c r="BE151" i="8"/>
  <c r="F91" i="9"/>
  <c r="F92" i="9"/>
  <c r="E117" i="9"/>
  <c r="J123" i="9"/>
  <c r="J124" i="9"/>
  <c r="BE131" i="9"/>
  <c r="BE134" i="9"/>
  <c r="BE135" i="9"/>
  <c r="BE138" i="9"/>
  <c r="BE141" i="9"/>
  <c r="BE142" i="9"/>
  <c r="BE150" i="9"/>
  <c r="BE156" i="9"/>
  <c r="BE157" i="9"/>
  <c r="BE160" i="9"/>
  <c r="BE169" i="9"/>
  <c r="BE170" i="9"/>
  <c r="J89" i="10"/>
  <c r="F92" i="10"/>
  <c r="BE125" i="10"/>
  <c r="BE126" i="10"/>
  <c r="BE128" i="10"/>
  <c r="BE129" i="10"/>
  <c r="BE137" i="10"/>
  <c r="J89" i="11"/>
  <c r="J114" i="11"/>
  <c r="BE122" i="11"/>
  <c r="BE153" i="11"/>
  <c r="F92" i="2"/>
  <c r="J118" i="2"/>
  <c r="J121" i="2"/>
  <c r="BE214" i="2"/>
  <c r="BE278" i="2"/>
  <c r="BE285" i="2"/>
  <c r="BE293" i="2"/>
  <c r="BE345" i="2"/>
  <c r="BE392" i="2"/>
  <c r="BE421" i="2"/>
  <c r="BE426" i="2"/>
  <c r="BE462" i="2"/>
  <c r="BE477" i="2"/>
  <c r="BE490" i="2"/>
  <c r="BE508" i="2"/>
  <c r="BE520" i="2"/>
  <c r="E113" i="3"/>
  <c r="J117" i="3"/>
  <c r="BE133" i="3"/>
  <c r="BE147" i="3"/>
  <c r="BE157" i="3"/>
  <c r="BE165" i="3"/>
  <c r="BE175" i="3"/>
  <c r="BE185" i="3"/>
  <c r="BE193" i="3"/>
  <c r="BE205" i="3"/>
  <c r="BE209" i="3"/>
  <c r="BE219" i="3"/>
  <c r="BE231" i="3"/>
  <c r="BE243" i="3"/>
  <c r="BE250" i="3"/>
  <c r="BE254" i="3"/>
  <c r="BE257" i="3"/>
  <c r="BE261" i="3"/>
  <c r="BE268" i="3"/>
  <c r="BE280" i="3"/>
  <c r="BE302" i="3"/>
  <c r="BE306" i="3"/>
  <c r="BE313" i="3"/>
  <c r="BE317" i="3"/>
  <c r="BE320" i="3"/>
  <c r="BE324" i="3"/>
  <c r="BE327" i="3"/>
  <c r="BE336" i="3"/>
  <c r="BE341" i="3"/>
  <c r="BE345" i="3"/>
  <c r="BE348" i="3"/>
  <c r="BE352" i="3"/>
  <c r="BE355" i="3"/>
  <c r="BE367" i="3"/>
  <c r="BE374" i="3"/>
  <c r="BE378" i="3"/>
  <c r="BE382" i="3"/>
  <c r="BE386" i="3"/>
  <c r="BE396" i="3"/>
  <c r="BK395" i="3"/>
  <c r="J395" i="3"/>
  <c r="J103" i="3" s="1"/>
  <c r="F91" i="4"/>
  <c r="F92" i="4"/>
  <c r="BE146" i="4"/>
  <c r="BE160" i="4"/>
  <c r="BE165" i="4"/>
  <c r="BE170" i="4"/>
  <c r="BE175" i="4"/>
  <c r="BE183" i="4"/>
  <c r="BE187" i="4"/>
  <c r="BE190" i="4"/>
  <c r="BE194" i="4"/>
  <c r="BE208" i="4"/>
  <c r="BE213" i="4"/>
  <c r="BE220" i="4"/>
  <c r="BE227" i="4"/>
  <c r="BE234" i="4"/>
  <c r="BE243" i="4"/>
  <c r="BE252" i="4"/>
  <c r="BE259" i="4"/>
  <c r="BE263" i="4"/>
  <c r="BE266" i="4"/>
  <c r="BE270" i="4"/>
  <c r="BK197" i="4"/>
  <c r="J197" i="4" s="1"/>
  <c r="J99" i="4" s="1"/>
  <c r="E85" i="5"/>
  <c r="F92" i="5"/>
  <c r="BE178" i="5"/>
  <c r="BE191" i="5"/>
  <c r="BE204" i="5"/>
  <c r="BE233" i="5"/>
  <c r="BE307" i="5"/>
  <c r="BE324" i="5"/>
  <c r="BE340" i="5"/>
  <c r="BE360" i="5"/>
  <c r="BE374" i="5"/>
  <c r="BE382" i="5"/>
  <c r="BE397" i="5"/>
  <c r="BE407" i="5"/>
  <c r="BE413" i="5"/>
  <c r="BE418" i="5"/>
  <c r="BE429" i="5"/>
  <c r="BE434" i="5"/>
  <c r="BE439" i="5"/>
  <c r="BE444" i="5"/>
  <c r="BE449" i="5"/>
  <c r="BE484" i="5"/>
  <c r="BE491" i="5"/>
  <c r="BE498" i="5"/>
  <c r="BE503" i="5"/>
  <c r="BE521" i="5"/>
  <c r="E85" i="6"/>
  <c r="J117" i="6"/>
  <c r="BE137" i="6"/>
  <c r="BE149" i="6"/>
  <c r="BE183" i="6"/>
  <c r="BE277" i="6"/>
  <c r="BE302" i="6"/>
  <c r="BE310" i="6"/>
  <c r="BE336" i="6"/>
  <c r="BE367" i="6"/>
  <c r="BE389" i="6"/>
  <c r="BE403" i="6"/>
  <c r="BE410" i="6"/>
  <c r="BE449" i="6"/>
  <c r="BE462" i="6"/>
  <c r="BE467" i="6"/>
  <c r="BK472" i="6"/>
  <c r="J472" i="6"/>
  <c r="J103" i="6" s="1"/>
  <c r="J91" i="7"/>
  <c r="E112" i="7"/>
  <c r="J116" i="7"/>
  <c r="F119" i="7"/>
  <c r="BE125" i="7"/>
  <c r="BE132" i="7"/>
  <c r="BE145" i="7"/>
  <c r="BE154" i="7"/>
  <c r="BE170" i="7"/>
  <c r="BE201" i="7"/>
  <c r="BE219" i="7"/>
  <c r="BE230" i="7"/>
  <c r="BE240" i="7"/>
  <c r="BE260" i="7"/>
  <c r="BE269" i="7"/>
  <c r="BK275" i="7"/>
  <c r="J275" i="7"/>
  <c r="J102" i="7" s="1"/>
  <c r="F117" i="8"/>
  <c r="BE124" i="8"/>
  <c r="BE152" i="9"/>
  <c r="BE162" i="9"/>
  <c r="BE163" i="9"/>
  <c r="BE164" i="9"/>
  <c r="BE165" i="9"/>
  <c r="J118" i="10"/>
  <c r="J91" i="11"/>
  <c r="F114" i="11"/>
  <c r="BE138" i="11"/>
  <c r="BE143" i="11"/>
  <c r="BE127" i="2"/>
  <c r="BE131" i="2"/>
  <c r="BE138" i="2"/>
  <c r="BE146" i="2"/>
  <c r="BE186" i="2"/>
  <c r="BE225" i="2"/>
  <c r="BE249" i="2"/>
  <c r="BE303" i="2"/>
  <c r="BE365" i="2"/>
  <c r="BE374" i="2"/>
  <c r="BE386" i="2"/>
  <c r="BE396" i="2"/>
  <c r="BE409" i="2"/>
  <c r="BE413" i="2"/>
  <c r="BE417" i="2"/>
  <c r="BE434" i="2"/>
  <c r="BE438" i="2"/>
  <c r="BE441" i="2"/>
  <c r="BE447" i="2"/>
  <c r="BE450" i="2"/>
  <c r="BE453" i="2"/>
  <c r="BE456" i="2"/>
  <c r="BE465" i="2"/>
  <c r="BE493" i="2"/>
  <c r="BE496" i="2"/>
  <c r="BE499" i="2"/>
  <c r="BE511" i="2"/>
  <c r="BE517" i="2"/>
  <c r="BE530" i="2"/>
  <c r="BE531" i="2"/>
  <c r="BE532" i="2"/>
  <c r="BK545" i="5"/>
  <c r="J545" i="5"/>
  <c r="J101" i="5" s="1"/>
  <c r="F92" i="6"/>
  <c r="BE126" i="6"/>
  <c r="BE191" i="6"/>
  <c r="BE195" i="6"/>
  <c r="BE202" i="6"/>
  <c r="BE218" i="6"/>
  <c r="BE231" i="6"/>
  <c r="BE259" i="6"/>
  <c r="BE283" i="6"/>
  <c r="BE287" i="6"/>
  <c r="BE307" i="6"/>
  <c r="BE316" i="6"/>
  <c r="BE329" i="6"/>
  <c r="BE342" i="6"/>
  <c r="BE348" i="6"/>
  <c r="BE356" i="6"/>
  <c r="BE361" i="6"/>
  <c r="BE377" i="6"/>
  <c r="BE382" i="6"/>
  <c r="BE418" i="6"/>
  <c r="BE425" i="6"/>
  <c r="BE437" i="6"/>
  <c r="BE442" i="6"/>
  <c r="BE128" i="7"/>
  <c r="BE141" i="7"/>
  <c r="BE158" i="7"/>
  <c r="BE164" i="7"/>
  <c r="BE197" i="7"/>
  <c r="BE207" i="7"/>
  <c r="BE214" i="7"/>
  <c r="BE225" i="7"/>
  <c r="BE235" i="7"/>
  <c r="BE245" i="7"/>
  <c r="BE250" i="7"/>
  <c r="BE255" i="7"/>
  <c r="BE265" i="7"/>
  <c r="BK213" i="7"/>
  <c r="J213" i="7" s="1"/>
  <c r="J99" i="7" s="1"/>
  <c r="E85" i="8"/>
  <c r="BE135" i="8"/>
  <c r="BE140" i="8"/>
  <c r="BE145" i="8"/>
  <c r="BE147" i="8"/>
  <c r="BE149" i="8"/>
  <c r="BK132" i="8"/>
  <c r="J132" i="8"/>
  <c r="J99" i="8" s="1"/>
  <c r="BK150" i="8"/>
  <c r="J150" i="8" s="1"/>
  <c r="J101" i="8" s="1"/>
  <c r="J89" i="9"/>
  <c r="BE130" i="9"/>
  <c r="BE133" i="9"/>
  <c r="BE136" i="9"/>
  <c r="BE139" i="9"/>
  <c r="BE144" i="9"/>
  <c r="BE145" i="9"/>
  <c r="BE146" i="9"/>
  <c r="BE147" i="9"/>
  <c r="BE149" i="9"/>
  <c r="BE151" i="9"/>
  <c r="BE154" i="9"/>
  <c r="BE159" i="9"/>
  <c r="BE161" i="9"/>
  <c r="BE166" i="9"/>
  <c r="BE168" i="9"/>
  <c r="BE171" i="9"/>
  <c r="BE131" i="10"/>
  <c r="BK130" i="10"/>
  <c r="J130" i="10"/>
  <c r="J100" i="10" s="1"/>
  <c r="BE119" i="11"/>
  <c r="BE135" i="11"/>
  <c r="F34" i="2"/>
  <c r="BA95" i="1" s="1"/>
  <c r="F34" i="9"/>
  <c r="BA102" i="1" s="1"/>
  <c r="F35" i="11"/>
  <c r="BB104" i="1" s="1"/>
  <c r="F36" i="6"/>
  <c r="BC99" i="1" s="1"/>
  <c r="J34" i="8"/>
  <c r="AW101" i="1" s="1"/>
  <c r="F37" i="11"/>
  <c r="BD104" i="1" s="1"/>
  <c r="J34" i="3"/>
  <c r="AW96" i="1" s="1"/>
  <c r="F36" i="5"/>
  <c r="BC98" i="1" s="1"/>
  <c r="F35" i="7"/>
  <c r="BB100" i="1" s="1"/>
  <c r="F36" i="2"/>
  <c r="BC95" i="1" s="1"/>
  <c r="F35" i="10"/>
  <c r="BB103" i="1" s="1"/>
  <c r="F34" i="11"/>
  <c r="BA104" i="1" s="1"/>
  <c r="F34" i="3"/>
  <c r="BA96" i="1" s="1"/>
  <c r="F37" i="4"/>
  <c r="BD97" i="1" s="1"/>
  <c r="F37" i="9"/>
  <c r="BD102" i="1" s="1"/>
  <c r="F37" i="3"/>
  <c r="BD96" i="1" s="1"/>
  <c r="F36" i="4"/>
  <c r="BC97" i="1" s="1"/>
  <c r="F34" i="5"/>
  <c r="BA98" i="1" s="1"/>
  <c r="F36" i="7"/>
  <c r="BC100" i="1" s="1"/>
  <c r="F35" i="8"/>
  <c r="BB101" i="1" s="1"/>
  <c r="J34" i="11"/>
  <c r="AW104" i="1" s="1"/>
  <c r="F35" i="3"/>
  <c r="BB96" i="1" s="1"/>
  <c r="F37" i="5"/>
  <c r="BD98" i="1" s="1"/>
  <c r="F37" i="7"/>
  <c r="BD100" i="1" s="1"/>
  <c r="F36" i="8"/>
  <c r="BC101" i="1" s="1"/>
  <c r="F34" i="4"/>
  <c r="BA97" i="1" s="1"/>
  <c r="F35" i="4"/>
  <c r="BB97" i="1" s="1"/>
  <c r="F37" i="6"/>
  <c r="BD99" i="1" s="1"/>
  <c r="J34" i="6"/>
  <c r="AW99" i="1" s="1"/>
  <c r="F35" i="6"/>
  <c r="BB99" i="1" s="1"/>
  <c r="F34" i="7"/>
  <c r="BA100" i="1" s="1"/>
  <c r="F36" i="9"/>
  <c r="BC102" i="1" s="1"/>
  <c r="F34" i="10"/>
  <c r="BA103" i="1" s="1"/>
  <c r="F36" i="11"/>
  <c r="BC104" i="1" s="1"/>
  <c r="F35" i="2"/>
  <c r="BB95" i="1" s="1"/>
  <c r="F36" i="3"/>
  <c r="BC96" i="1" s="1"/>
  <c r="J34" i="4"/>
  <c r="AW97" i="1" s="1"/>
  <c r="F35" i="5"/>
  <c r="BB98" i="1" s="1"/>
  <c r="F37" i="10"/>
  <c r="BD103" i="1" s="1"/>
  <c r="F37" i="2"/>
  <c r="BD95" i="1" s="1"/>
  <c r="J34" i="5"/>
  <c r="AW98" i="1" s="1"/>
  <c r="F34" i="6"/>
  <c r="BA99" i="1" s="1"/>
  <c r="J34" i="7"/>
  <c r="AW100" i="1" s="1"/>
  <c r="F35" i="9"/>
  <c r="BB102" i="1" s="1"/>
  <c r="F36" i="10"/>
  <c r="BC103" i="1" s="1"/>
  <c r="J34" i="2"/>
  <c r="AW95" i="1" s="1"/>
  <c r="F34" i="8"/>
  <c r="BA101" i="1" s="1"/>
  <c r="F37" i="8"/>
  <c r="BD101" i="1" s="1"/>
  <c r="J34" i="9"/>
  <c r="AW102" i="1" s="1"/>
  <c r="J34" i="10"/>
  <c r="AW103" i="1" s="1"/>
  <c r="R124" i="6" l="1"/>
  <c r="R123" i="6"/>
  <c r="BK124" i="3"/>
  <c r="J124" i="3" s="1"/>
  <c r="J97" i="3" s="1"/>
  <c r="R123" i="7"/>
  <c r="R122" i="7"/>
  <c r="R124" i="3"/>
  <c r="R123" i="3" s="1"/>
  <c r="P128" i="9"/>
  <c r="P127" i="9"/>
  <c r="AU102" i="1" s="1"/>
  <c r="T123" i="4"/>
  <c r="T122" i="4"/>
  <c r="T128" i="9"/>
  <c r="T127" i="9" s="1"/>
  <c r="R125" i="2"/>
  <c r="R124" i="2"/>
  <c r="T124" i="3"/>
  <c r="T123" i="3" s="1"/>
  <c r="R128" i="9"/>
  <c r="R127" i="9"/>
  <c r="T122" i="8"/>
  <c r="T121" i="8" s="1"/>
  <c r="P122" i="8"/>
  <c r="P121" i="8"/>
  <c r="AU101" i="1"/>
  <c r="T124" i="6"/>
  <c r="T123" i="6" s="1"/>
  <c r="P125" i="2"/>
  <c r="P124" i="2"/>
  <c r="AU95" i="1" s="1"/>
  <c r="R123" i="10"/>
  <c r="R122" i="10"/>
  <c r="P124" i="6"/>
  <c r="P123" i="6" s="1"/>
  <c r="AU99" i="1" s="1"/>
  <c r="P123" i="10"/>
  <c r="P122" i="10"/>
  <c r="AU103" i="1" s="1"/>
  <c r="R122" i="5"/>
  <c r="R121" i="5"/>
  <c r="BK123" i="4"/>
  <c r="J123" i="4" s="1"/>
  <c r="J97" i="4" s="1"/>
  <c r="T125" i="2"/>
  <c r="T124" i="2"/>
  <c r="T123" i="10"/>
  <c r="T122" i="10" s="1"/>
  <c r="BK125" i="2"/>
  <c r="J125" i="2"/>
  <c r="J97" i="2" s="1"/>
  <c r="J118" i="11"/>
  <c r="J97" i="11"/>
  <c r="J125" i="3"/>
  <c r="J98" i="3" s="1"/>
  <c r="J124" i="4"/>
  <c r="J98" i="4"/>
  <c r="BK124" i="6"/>
  <c r="J124" i="6" s="1"/>
  <c r="J97" i="6" s="1"/>
  <c r="BK122" i="8"/>
  <c r="J122" i="8"/>
  <c r="J97" i="8" s="1"/>
  <c r="BK128" i="9"/>
  <c r="BK127" i="9"/>
  <c r="J127" i="9"/>
  <c r="J96" i="9" s="1"/>
  <c r="BK123" i="7"/>
  <c r="BK122" i="7"/>
  <c r="J122" i="7"/>
  <c r="BK122" i="5"/>
  <c r="BK121" i="5" s="1"/>
  <c r="J121" i="5" s="1"/>
  <c r="J96" i="5" s="1"/>
  <c r="BK123" i="10"/>
  <c r="J123" i="10" s="1"/>
  <c r="J97" i="10" s="1"/>
  <c r="J30" i="11"/>
  <c r="AG104" i="1" s="1"/>
  <c r="BD94" i="1"/>
  <c r="W33" i="1"/>
  <c r="F33" i="2"/>
  <c r="AZ95" i="1" s="1"/>
  <c r="J33" i="9"/>
  <c r="AV102" i="1"/>
  <c r="AT102" i="1"/>
  <c r="J33" i="2"/>
  <c r="AV95" i="1" s="1"/>
  <c r="AT95" i="1" s="1"/>
  <c r="F33" i="9"/>
  <c r="AZ102" i="1" s="1"/>
  <c r="BC94" i="1"/>
  <c r="W32" i="1"/>
  <c r="J30" i="7"/>
  <c r="AG100" i="1" s="1"/>
  <c r="F33" i="11"/>
  <c r="AZ104" i="1"/>
  <c r="J33" i="4"/>
  <c r="AV97" i="1" s="1"/>
  <c r="AT97" i="1" s="1"/>
  <c r="J33" i="6"/>
  <c r="AV99" i="1"/>
  <c r="AT99" i="1" s="1"/>
  <c r="F33" i="5"/>
  <c r="AZ98" i="1" s="1"/>
  <c r="BA94" i="1"/>
  <c r="W30" i="1" s="1"/>
  <c r="F33" i="3"/>
  <c r="AZ96" i="1" s="1"/>
  <c r="J33" i="7"/>
  <c r="AV100" i="1" s="1"/>
  <c r="AT100" i="1" s="1"/>
  <c r="J33" i="10"/>
  <c r="AV103" i="1"/>
  <c r="AT103" i="1" s="1"/>
  <c r="F33" i="4"/>
  <c r="AZ97" i="1" s="1"/>
  <c r="F33" i="10"/>
  <c r="AZ103" i="1" s="1"/>
  <c r="F33" i="6"/>
  <c r="AZ99" i="1" s="1"/>
  <c r="J33" i="11"/>
  <c r="AV104" i="1" s="1"/>
  <c r="AT104" i="1" s="1"/>
  <c r="J33" i="5"/>
  <c r="AV98" i="1"/>
  <c r="AT98" i="1" s="1"/>
  <c r="J33" i="8"/>
  <c r="AV101" i="1" s="1"/>
  <c r="AT101" i="1" s="1"/>
  <c r="BB94" i="1"/>
  <c r="AX94" i="1"/>
  <c r="J33" i="3"/>
  <c r="AV96" i="1"/>
  <c r="AT96" i="1" s="1"/>
  <c r="F33" i="7"/>
  <c r="AZ100" i="1" s="1"/>
  <c r="F33" i="8"/>
  <c r="AZ101" i="1" s="1"/>
  <c r="J39" i="7" l="1"/>
  <c r="J39" i="11"/>
  <c r="J128" i="9"/>
  <c r="J97" i="9" s="1"/>
  <c r="BK122" i="10"/>
  <c r="J122" i="10"/>
  <c r="J96" i="10"/>
  <c r="BK123" i="3"/>
  <c r="J123" i="3" s="1"/>
  <c r="J96" i="3" s="1"/>
  <c r="J122" i="5"/>
  <c r="J97" i="5" s="1"/>
  <c r="BK123" i="6"/>
  <c r="J123" i="6"/>
  <c r="J96" i="7"/>
  <c r="J123" i="7"/>
  <c r="J97" i="7" s="1"/>
  <c r="BK124" i="2"/>
  <c r="J124" i="2"/>
  <c r="J96" i="2" s="1"/>
  <c r="BK122" i="4"/>
  <c r="J122" i="4"/>
  <c r="J96" i="4"/>
  <c r="BK121" i="8"/>
  <c r="J121" i="8" s="1"/>
  <c r="J30" i="8" s="1"/>
  <c r="AG101" i="1" s="1"/>
  <c r="AN101" i="1" s="1"/>
  <c r="AN104" i="1"/>
  <c r="AN100" i="1"/>
  <c r="AU94" i="1"/>
  <c r="J30" i="9"/>
  <c r="AG102" i="1"/>
  <c r="AN102" i="1"/>
  <c r="AZ94" i="1"/>
  <c r="AV94" i="1" s="1"/>
  <c r="AK29" i="1" s="1"/>
  <c r="AY94" i="1"/>
  <c r="W31" i="1"/>
  <c r="J30" i="5"/>
  <c r="AG98" i="1"/>
  <c r="AN98" i="1"/>
  <c r="J30" i="6"/>
  <c r="AG99" i="1" s="1"/>
  <c r="AN99" i="1" s="1"/>
  <c r="AW94" i="1"/>
  <c r="AK30" i="1"/>
  <c r="J39" i="6" l="1"/>
  <c r="J96" i="6"/>
  <c r="J39" i="8"/>
  <c r="J96" i="8"/>
  <c r="J39" i="5"/>
  <c r="J39" i="9"/>
  <c r="J30" i="2"/>
  <c r="AG95" i="1" s="1"/>
  <c r="AN95" i="1" s="1"/>
  <c r="J30" i="4"/>
  <c r="AG97" i="1"/>
  <c r="AN97" i="1"/>
  <c r="J30" i="3"/>
  <c r="AG96" i="1"/>
  <c r="AN96" i="1"/>
  <c r="W29" i="1"/>
  <c r="AT94" i="1"/>
  <c r="J30" i="10"/>
  <c r="AG103" i="1"/>
  <c r="AN103" i="1" s="1"/>
  <c r="J39" i="4" l="1"/>
  <c r="J39" i="10"/>
  <c r="J39" i="2"/>
  <c r="J39" i="3"/>
  <c r="AG94" i="1"/>
  <c r="AK26" i="1"/>
  <c r="AK35" i="1"/>
  <c r="AN94" i="1" l="1"/>
</calcChain>
</file>

<file path=xl/sharedStrings.xml><?xml version="1.0" encoding="utf-8"?>
<sst xmlns="http://schemas.openxmlformats.org/spreadsheetml/2006/main" count="20611" uniqueCount="1347">
  <si>
    <t>Export Komplet</t>
  </si>
  <si>
    <t/>
  </si>
  <si>
    <t>2.0</t>
  </si>
  <si>
    <t>ZAMOK</t>
  </si>
  <si>
    <t>False</t>
  </si>
  <si>
    <t>{a5fc65dd-e584-435c-a9ea-f5c9739fb760}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</si>
  <si>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</si>
  <si>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</si>
  <si>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</si>
  <si>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</si>
  <si>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</si>
  <si>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</si>
  <si>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</si>
  <si>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</si>
  <si>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2019412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</si>
  <si>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</si>
  <si>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</si>
  <si>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tdi Za Střelnicí III, Lanškroun 999</t>
  </si>
  <si>
    <t>KSO:</t>
  </si>
  <si>
    <t>CC-CZ:</t>
  </si>
  <si>
    <t>Místo:</t>
  </si>
  <si>
    <t xml:space="preserve"> </t>
  </si>
  <si>
    <t>Datum:</t>
  </si>
  <si>
    <t>27. 12. 2019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</si>
  <si>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</si>
  <si>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</si>
  <si>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</si>
  <si>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</si>
  <si>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</si>
  <si>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</si>
  <si>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</si>
  <si>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</si>
  <si>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</si>
  <si>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</si>
  <si>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</si>
  <si>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</si>
  <si>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</si>
  <si>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</si>
  <si>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</si>
  <si>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</si>
  <si>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</si>
  <si>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</si>
  <si>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</si>
  <si>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</si>
  <si>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</si>
  <si>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</si>
  <si>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</si>
  <si>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</si>
  <si>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</si>
  <si>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</si>
  <si>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</si>
  <si>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</si>
  <si>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</si>
  <si>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</si>
  <si>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</si>
  <si>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</si>
  <si>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</si>
  <si>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</si>
  <si>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</si>
  <si>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</si>
  <si>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</si>
  <si>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</si>
  <si>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</si>
  <si>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</si>
  <si>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</si>
  <si>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</si>
  <si>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</si>
  <si>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</si>
  <si>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</si>
  <si>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</si>
  <si>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</si>
  <si>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</si>
  <si>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</si>
  <si>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</si>
  <si>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</si>
  <si>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</si>
  <si>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</si>
  <si>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</si>
  <si>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III. etapa</t>
  </si>
  <si>
    <t>Komunikace</t>
  </si>
  <si>
    <t>STA</t>
  </si>
  <si>
    <t>1</t>
  </si>
  <si>
    <t>{70876fe1-bce0-424d-926a-c7a2e6bb630b}</t>
  </si>
  <si>
    <t>2</t>
  </si>
  <si>
    <t>III. E 02</t>
  </si>
  <si>
    <t>1 - Řady</t>
  </si>
  <si>
    <t>{690019b8-8613-4199-87a2-f534b62f483a}</t>
  </si>
  <si>
    <t>III. E 02 (1)</t>
  </si>
  <si>
    <t>2 - Přípojky</t>
  </si>
  <si>
    <t>{86c2b4b8-d328-40af-84ab-1ace758866b4}</t>
  </si>
  <si>
    <t>III. etapa (1)</t>
  </si>
  <si>
    <t>Dešťová kanal...</t>
  </si>
  <si>
    <t>{db792e48-5408-462a-b9fe-d1754a5ec3de}</t>
  </si>
  <si>
    <t>III. E -04-1</t>
  </si>
  <si>
    <t>Sběrače</t>
  </si>
  <si>
    <t>{cd39682b-5db9-4557-af9e-c84eccad4e88}</t>
  </si>
  <si>
    <t>III. E- 04-2</t>
  </si>
  <si>
    <t>Přípojky</t>
  </si>
  <si>
    <t>{fe5bd1e2-c44c-496a-8d6e-2d80cf0b0659}</t>
  </si>
  <si>
    <t>III. Etapa (2)</t>
  </si>
  <si>
    <t>Plynovod</t>
  </si>
  <si>
    <t>{dd82201c-1b91-4cbe-acbe-ab5fa1d84413}</t>
  </si>
  <si>
    <t>III. etapa (3)</t>
  </si>
  <si>
    <t>Veřejné osvět...</t>
  </si>
  <si>
    <t>{6ae02221-22c2-49d1-8e5f-485b322a2310}</t>
  </si>
  <si>
    <t>III.etapa (3)</t>
  </si>
  <si>
    <t xml:space="preserve">Přípojky nn </t>
  </si>
  <si>
    <t>{c3d214cf-c1b8-4e58-affa-f59a4612658d}</t>
  </si>
  <si>
    <t>III. Etapa VON</t>
  </si>
  <si>
    <t xml:space="preserve">Vedlejší a ostatní náklady </t>
  </si>
  <si>
    <t>VON</t>
  </si>
  <si>
    <t>{e1cb2f15-59cd-404f-8981-10f40fc5cf93}</t>
  </si>
  <si>
    <t>822 29</t>
  </si>
  <si>
    <t>KRYCÍ LIST SOUPISU PRACÍ</t>
  </si>
  <si>
    <t>Objekt:</t>
  </si>
  <si>
    <t>III. etapa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</si>
  <si>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</si>
  <si>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</si>
  <si>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</si>
  <si>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</si>
  <si>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</si>
  <si>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</si>
  <si>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</si>
  <si>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</si>
  <si>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</si>
  <si>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</si>
  <si>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</si>
  <si>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</si>
  <si>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</si>
  <si>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</si>
  <si>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</si>
  <si>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</si>
  <si>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</si>
  <si>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</si>
  <si>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</si>
  <si>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</si>
  <si>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</si>
  <si>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</si>
  <si>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</si>
  <si>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</si>
  <si>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</si>
  <si>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</si>
  <si>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</si>
  <si>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</si>
  <si>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</si>
  <si>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</si>
  <si>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</si>
  <si>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120001101</t>
  </si>
  <si>
    <t>Příplatek za ztížení vykopávky v blízkosti podzemního vedení</t>
  </si>
  <si>
    <t>m3</t>
  </si>
  <si>
    <t>4</t>
  </si>
  <si>
    <t>6</t>
  </si>
  <si>
    <t>VV</t>
  </si>
  <si>
    <t>ochrana stáv vedení čez</t>
  </si>
  <si>
    <t>(108+58)*0,25*2</t>
  </si>
  <si>
    <t>Součet</t>
  </si>
  <si>
    <t>121101103</t>
  </si>
  <si>
    <t>Sejmutí ornice s přemístěním na vzdálenost do 250 m</t>
  </si>
  <si>
    <t>8</t>
  </si>
  <si>
    <t>4193*0,25</t>
  </si>
  <si>
    <t>3</t>
  </si>
  <si>
    <t>122301102</t>
  </si>
  <si>
    <t>Odkopávky a prokopávky nezapažené v hornině tř. 4 objem do 1000 m3</t>
  </si>
  <si>
    <t>10</t>
  </si>
  <si>
    <t>průlehy</t>
  </si>
  <si>
    <t>(70+104+84)*0,65</t>
  </si>
  <si>
    <t>122302202</t>
  </si>
  <si>
    <t>Odkopávky a prokopávky nezapažené pro silnice objemu do 1000 m3 v hornině tř. 4</t>
  </si>
  <si>
    <t>12</t>
  </si>
  <si>
    <t>vjezdy</t>
  </si>
  <si>
    <t>240*0,3</t>
  </si>
  <si>
    <t>komunikace a obratiště</t>
  </si>
  <si>
    <t>(915+91)*0,35</t>
  </si>
  <si>
    <t xml:space="preserve">chodníky </t>
  </si>
  <si>
    <t>307*0,1</t>
  </si>
  <si>
    <t xml:space="preserve">Součet </t>
  </si>
  <si>
    <t>5</t>
  </si>
  <si>
    <t>122302209</t>
  </si>
  <si>
    <t>Příplatek k odkopávkám a prokopávkám pro silnice v hornině tř. 4 za lepivost</t>
  </si>
  <si>
    <t>14</t>
  </si>
  <si>
    <t>k=0,5</t>
  </si>
  <si>
    <t>622,5*0,5 'Přepočtené koeficientem množství</t>
  </si>
  <si>
    <t>132301102</t>
  </si>
  <si>
    <t>Hloubení rýh š do 600 mm v hornině tř. 4 objemu přes 100 m3</t>
  </si>
  <si>
    <t>16</t>
  </si>
  <si>
    <t>svody od UV</t>
  </si>
  <si>
    <t>0,6*1,2*39+(5*1,4)</t>
  </si>
  <si>
    <t>drenáže</t>
  </si>
  <si>
    <t>166*0,36</t>
  </si>
  <si>
    <t>7</t>
  </si>
  <si>
    <t>132301109</t>
  </si>
  <si>
    <t>Příplatek za lepivost k hloubení rýh š do 600 mm v hornině tř. 4</t>
  </si>
  <si>
    <t>18</t>
  </si>
  <si>
    <t>94,84*0,5 'Přepočtené koeficientem množství</t>
  </si>
  <si>
    <t>162701105</t>
  </si>
  <si>
    <t>Vodorovné přemístění do 10000 m výkopku/sypaniny z horniny tř. 1 až 4</t>
  </si>
  <si>
    <t>22</t>
  </si>
  <si>
    <t>výkopek</t>
  </si>
  <si>
    <t>168</t>
  </si>
  <si>
    <t>9</t>
  </si>
  <si>
    <t>171201201</t>
  </si>
  <si>
    <t>Uložení sypaniny na skládky</t>
  </si>
  <si>
    <t>28</t>
  </si>
  <si>
    <t>přebytečná ornice</t>
  </si>
  <si>
    <t>1049-(2073*0,25)</t>
  </si>
  <si>
    <t>174101101</t>
  </si>
  <si>
    <t>Zásyp jam, šachet rýh nebo kolem objektů sypaninou se zhutněním 95 PS</t>
  </si>
  <si>
    <t>30</t>
  </si>
  <si>
    <t>příojky od uv</t>
  </si>
  <si>
    <t>0,6*0,8*39</t>
  </si>
  <si>
    <t>uv</t>
  </si>
  <si>
    <t>5*0,6</t>
  </si>
  <si>
    <t>11</t>
  </si>
  <si>
    <t>M</t>
  </si>
  <si>
    <t>583441970</t>
  </si>
  <si>
    <t>štěrkodrť frakce 0-32</t>
  </si>
  <si>
    <t>t</t>
  </si>
  <si>
    <t>32</t>
  </si>
  <si>
    <t>k=1,9</t>
  </si>
  <si>
    <t>21,72*1,9 'Přepočtené koeficientem množství</t>
  </si>
  <si>
    <t>175101101</t>
  </si>
  <si>
    <t>Obsypání potrubí bez prohození sypaniny z hornin tř. 1 až 4 uloženým do 3 m od kraje výkopu</t>
  </si>
  <si>
    <t>155962727</t>
  </si>
  <si>
    <t>obsyp</t>
  </si>
  <si>
    <t>0,6*0,35*39</t>
  </si>
  <si>
    <t>13</t>
  </si>
  <si>
    <t>583373450</t>
  </si>
  <si>
    <t>štěrkopísek frakce 0-32</t>
  </si>
  <si>
    <t>1901132915</t>
  </si>
  <si>
    <t>8,19*1,9 'Přepočtené koeficientem množství</t>
  </si>
  <si>
    <t>180402111</t>
  </si>
  <si>
    <t>Založení parkového trávníku výsevem v rovině a ve svahu do 1:5</t>
  </si>
  <si>
    <t>m2</t>
  </si>
  <si>
    <t>34</t>
  </si>
  <si>
    <t>zeleň</t>
  </si>
  <si>
    <t>1553</t>
  </si>
  <si>
    <t>uvedení do pův stavu</t>
  </si>
  <si>
    <t>520</t>
  </si>
  <si>
    <t>005724100</t>
  </si>
  <si>
    <t>osivo směs travní parková rekreační</t>
  </si>
  <si>
    <t>kg</t>
  </si>
  <si>
    <t>36</t>
  </si>
  <si>
    <t>k=0,004</t>
  </si>
  <si>
    <t>2073*0,004 'Přepočtené koeficientem množství</t>
  </si>
  <si>
    <t>181101102</t>
  </si>
  <si>
    <t>Úprava pláně v zářezech v hornině tř. 1 až 4 se zhutněním</t>
  </si>
  <si>
    <t>38</t>
  </si>
  <si>
    <t>k=1,06</t>
  </si>
  <si>
    <t>240</t>
  </si>
  <si>
    <t>(915+91)</t>
  </si>
  <si>
    <t>Chodníky</t>
  </si>
  <si>
    <t>307</t>
  </si>
  <si>
    <t>1553*1,06 'Přepočtené koeficientem množství</t>
  </si>
  <si>
    <t>17</t>
  </si>
  <si>
    <t>181301114</t>
  </si>
  <si>
    <t>Rozprostření ornice tl vrstvy do 250 mm pl přes 500 m2 v rovině nebo ve svahu do 1:5</t>
  </si>
  <si>
    <t>40</t>
  </si>
  <si>
    <t>182101101</t>
  </si>
  <si>
    <t>Svahování v zářezech v hornině tř. 1 až 4</t>
  </si>
  <si>
    <t>42</t>
  </si>
  <si>
    <t>3*258</t>
  </si>
  <si>
    <t>19</t>
  </si>
  <si>
    <t>919735112</t>
  </si>
  <si>
    <t>Řezání stávajícího živičného krytu hl do 100 mm</t>
  </si>
  <si>
    <t>m</t>
  </si>
  <si>
    <t>44</t>
  </si>
  <si>
    <t>20</t>
  </si>
  <si>
    <t>946201100</t>
  </si>
  <si>
    <t>uložení odpadu kód 170504 zemina a kamení</t>
  </si>
  <si>
    <t>-1282642361</t>
  </si>
  <si>
    <t>k 1,9</t>
  </si>
  <si>
    <t>717,64*1,9 'Přepočtené koeficientem množství</t>
  </si>
  <si>
    <t>979083116</t>
  </si>
  <si>
    <t>Vodorovné přemístění ornice s naložením a složením na skládku do 5000 m</t>
  </si>
  <si>
    <t>46</t>
  </si>
  <si>
    <t>k=1,6</t>
  </si>
  <si>
    <t>530,75*1,6 'Přepočtené koeficientem množství</t>
  </si>
  <si>
    <t>Zakládání</t>
  </si>
  <si>
    <t>211561111</t>
  </si>
  <si>
    <t>Výplň odvodňovacích žeber nebo trativodů kamenivem hrubým drceným frakce 8 až 16 mm</t>
  </si>
  <si>
    <t>48</t>
  </si>
  <si>
    <t>23</t>
  </si>
  <si>
    <t>212752213</t>
  </si>
  <si>
    <t>Trativod z drenážních trubek plastových flexibilních D do 160 mm včetně lože otevřený výkop</t>
  </si>
  <si>
    <t>50</t>
  </si>
  <si>
    <t>trativod</t>
  </si>
  <si>
    <t>166</t>
  </si>
  <si>
    <t>24</t>
  </si>
  <si>
    <t>286112250</t>
  </si>
  <si>
    <t>trubka drenážní flexibilní D 160 mm</t>
  </si>
  <si>
    <t>52</t>
  </si>
  <si>
    <t>k=1,1</t>
  </si>
  <si>
    <t>166*1,1 'Přepočtené koeficientem množství</t>
  </si>
  <si>
    <t>25</t>
  </si>
  <si>
    <t>213141112</t>
  </si>
  <si>
    <t>Zřízení vrstvy z geotextilie v rovině nebo ve sklonu do 1:5 š do 6 m</t>
  </si>
  <si>
    <t>54</t>
  </si>
  <si>
    <t>1006*1,06 'Přepočtené koeficientem množství</t>
  </si>
  <si>
    <t>26</t>
  </si>
  <si>
    <t>69311156</t>
  </si>
  <si>
    <t>geotextilie tkaná PES 800/100kN/m</t>
  </si>
  <si>
    <t>-1732088973</t>
  </si>
  <si>
    <t>1006*1,16 'Přepočtené koeficientem množství</t>
  </si>
  <si>
    <t>Vodorovné konstrukce</t>
  </si>
  <si>
    <t>27</t>
  </si>
  <si>
    <t>119001422</t>
  </si>
  <si>
    <t>Dočasné zajištění kabelů a kabelových tratí z volně ložených kabelů</t>
  </si>
  <si>
    <t>58</t>
  </si>
  <si>
    <t>ochrana stáv. kabelů ČEZ</t>
  </si>
  <si>
    <t>38899521tel</t>
  </si>
  <si>
    <t>D+M Chránička kabelů dělená z trub HDPE  DN 160</t>
  </si>
  <si>
    <t>60</t>
  </si>
  <si>
    <t>29</t>
  </si>
  <si>
    <t>4513111pr</t>
  </si>
  <si>
    <t>Zvýšení lože pod obrubníky z betonu prostého tř. B7,5 tl do 100 mm</t>
  </si>
  <si>
    <t>62</t>
  </si>
  <si>
    <t>451561111</t>
  </si>
  <si>
    <t>Lože pod dlažby z kameniva drceného drobného vrstva tl  40 mm</t>
  </si>
  <si>
    <t>64</t>
  </si>
  <si>
    <t>chodníky</t>
  </si>
  <si>
    <t>547*1,03 'Přepočtené koeficientem množství</t>
  </si>
  <si>
    <t>31</t>
  </si>
  <si>
    <t>561061121</t>
  </si>
  <si>
    <t>Zřízení podkladu ze zeminy upravené hydraulickými pojivy (Road Mix) tl do 400 mm plochy do 5000 m2</t>
  </si>
  <si>
    <t>66</t>
  </si>
  <si>
    <t>k=1,03</t>
  </si>
  <si>
    <t>1006*1,03 'Přepočtené koeficientem množství</t>
  </si>
  <si>
    <t>585910620</t>
  </si>
  <si>
    <t>Pojivo  hydraulické pro stabilizaci do 5%</t>
  </si>
  <si>
    <t>68</t>
  </si>
  <si>
    <t>33</t>
  </si>
  <si>
    <t>583439300</t>
  </si>
  <si>
    <t>kamenivo drcené hrubé frakce 16-32</t>
  </si>
  <si>
    <t>70</t>
  </si>
  <si>
    <t>ŠD 0-63 doplnění skeletu</t>
  </si>
  <si>
    <t>1006*0,36*0,10*1,06*1.9</t>
  </si>
  <si>
    <t>564851111</t>
  </si>
  <si>
    <t>Podklad ze štěrkodrtě ŠD tl 150 mm 0-64</t>
  </si>
  <si>
    <t>72</t>
  </si>
  <si>
    <t>ŠD 0-64</t>
  </si>
  <si>
    <t>35</t>
  </si>
  <si>
    <t>564851111j</t>
  </si>
  <si>
    <t>Podklad ze štěrkodrtě ŠD tl 150 mm 0-32</t>
  </si>
  <si>
    <t>74</t>
  </si>
  <si>
    <t>ŠD 0-32</t>
  </si>
  <si>
    <t>564861111j</t>
  </si>
  <si>
    <t>Podklad ze štěrkodrtě ŠDa tl 200 mm  0-32</t>
  </si>
  <si>
    <t>76</t>
  </si>
  <si>
    <t>37</t>
  </si>
  <si>
    <t>565155121</t>
  </si>
  <si>
    <t>Asfaltový beton vrstva podkladní ACP 16 + (obalované kamenivo OKS) tl 70 mm š přes 3 m</t>
  </si>
  <si>
    <t>-3185112</t>
  </si>
  <si>
    <t>567122114</t>
  </si>
  <si>
    <t>Podklad z kameniva zpevněného cementem C 8/10 KSC I tl 150 mm</t>
  </si>
  <si>
    <t>80</t>
  </si>
  <si>
    <t>240*1,03 'Přepočtené koeficientem množství</t>
  </si>
  <si>
    <t>39</t>
  </si>
  <si>
    <t>569851111</t>
  </si>
  <si>
    <t>Zpevnění krajnic štěrkodrtí tl 150 mm</t>
  </si>
  <si>
    <t>1726498186</t>
  </si>
  <si>
    <t>359*0,25</t>
  </si>
  <si>
    <t>573111112</t>
  </si>
  <si>
    <t>Postřik živičný infiltrační s posypem z asfaltu množství  do 1 kg/m2</t>
  </si>
  <si>
    <t>84</t>
  </si>
  <si>
    <t>k=1,04</t>
  </si>
  <si>
    <t>1006*1,04 'Přepočtené koeficientem množství</t>
  </si>
  <si>
    <t>41</t>
  </si>
  <si>
    <t>573231111</t>
  </si>
  <si>
    <t>Postřik živičný spojovací ze silniční emulze v množství do 0,7 kg/m2</t>
  </si>
  <si>
    <t>86</t>
  </si>
  <si>
    <t>577134141</t>
  </si>
  <si>
    <t>Asfaltový beton vrstva obrusná ACO 11+ (ABS) tř. I tl 40 mm š přes 3 m z modifikovaného asfaltu</t>
  </si>
  <si>
    <t>2034444079</t>
  </si>
  <si>
    <t>43</t>
  </si>
  <si>
    <t>596211112</t>
  </si>
  <si>
    <t>Kladení zámkové dlažby komunikací pro pěší tl 60 mm skupiny A pl do 300 m2</t>
  </si>
  <si>
    <t>92</t>
  </si>
  <si>
    <t>596211114</t>
  </si>
  <si>
    <t>Příplatek za kombinaci dvou barev u kladení betonových dlažeb komunikací pro pěší tl 60 mm skupiny A</t>
  </si>
  <si>
    <t>94</t>
  </si>
  <si>
    <t>6,5</t>
  </si>
  <si>
    <t>45</t>
  </si>
  <si>
    <t>592452120</t>
  </si>
  <si>
    <t>dlažba zámková IČKO přírodní 19,6x16,1x6 cm</t>
  </si>
  <si>
    <t>96</t>
  </si>
  <si>
    <t>k=1,05</t>
  </si>
  <si>
    <t>301</t>
  </si>
  <si>
    <t>301*1,05 'Přepočtené koeficientem množství</t>
  </si>
  <si>
    <t>592452020hm</t>
  </si>
  <si>
    <t>dlažba zámková IČKO barevná 19,6x16,1x6 cm s hmat. úpravou</t>
  </si>
  <si>
    <t>98</t>
  </si>
  <si>
    <t>6,5*1,1 'Přepočtené koeficientem množství</t>
  </si>
  <si>
    <t>47</t>
  </si>
  <si>
    <t>596211211</t>
  </si>
  <si>
    <t>Kladení zámkové dlažby komunikací pro pěší tl 80 mm skupiny A pl do 100 m2</t>
  </si>
  <si>
    <t>100</t>
  </si>
  <si>
    <t>vjezdy - součet všech</t>
  </si>
  <si>
    <t>596211214</t>
  </si>
  <si>
    <t>Příplatek za kombinaci dvou barev u kladení betonových dlažeb komunikací pro pěší tl 80 mm skupiny A</t>
  </si>
  <si>
    <t>102</t>
  </si>
  <si>
    <t>pás varovný</t>
  </si>
  <si>
    <t>10*3</t>
  </si>
  <si>
    <t>49</t>
  </si>
  <si>
    <t>592452130</t>
  </si>
  <si>
    <t>dlažba zámková IČKO barevná 19,6x16,1x8 cm</t>
  </si>
  <si>
    <t>104</t>
  </si>
  <si>
    <t>240*1,05 'Přepočtené koeficientem množství</t>
  </si>
  <si>
    <t>592451230hm</t>
  </si>
  <si>
    <t>dlažba zámková IČKO 19,6x16,1x8 cm barevná s hmat. úpravou</t>
  </si>
  <si>
    <t>106</t>
  </si>
  <si>
    <t>30*1,03 'Přepočtené koeficientem množství</t>
  </si>
  <si>
    <t>51</t>
  </si>
  <si>
    <t>599141111</t>
  </si>
  <si>
    <t>Vyplnění spár mezi silničními dílci živičnou zálivkou</t>
  </si>
  <si>
    <t>108</t>
  </si>
  <si>
    <t>Trubní vedení</t>
  </si>
  <si>
    <t>451573111</t>
  </si>
  <si>
    <t>Lože pod potrubí otevřený výkop ze štěrkopísku</t>
  </si>
  <si>
    <t>110</t>
  </si>
  <si>
    <t>lože pro přípojky k UV</t>
  </si>
  <si>
    <t>39*0,6*0,15</t>
  </si>
  <si>
    <t>53</t>
  </si>
  <si>
    <t>286111200</t>
  </si>
  <si>
    <t>trubka kanalizační hladká hrdlovaná D 160 x 3,6 x 5000 mm</t>
  </si>
  <si>
    <t>kus</t>
  </si>
  <si>
    <t>112</t>
  </si>
  <si>
    <t>39/5</t>
  </si>
  <si>
    <t>7,8*1,05 'Přepočtené koeficientem množství</t>
  </si>
  <si>
    <t>871313121</t>
  </si>
  <si>
    <t>Montáž potrubí z kanalizačních trub z PVC otevřený výkop sklon do 20 % DN 150</t>
  </si>
  <si>
    <t>114</t>
  </si>
  <si>
    <t>55</t>
  </si>
  <si>
    <t>877373121</t>
  </si>
  <si>
    <t>Montáž tvarovek odbočných na potrubí z trub z PVC těsněných kroužkem otevřený výkop. DN 300</t>
  </si>
  <si>
    <t>116</t>
  </si>
  <si>
    <t>56</t>
  </si>
  <si>
    <t>286114360</t>
  </si>
  <si>
    <t>odbočka kanalizační plastová s hrdlem KGEA-300/160/87°</t>
  </si>
  <si>
    <t>118</t>
  </si>
  <si>
    <t>57</t>
  </si>
  <si>
    <t>895941111</t>
  </si>
  <si>
    <t>Zřízení vpusti kanalizační uliční z betonových dílců typ UV-50 normální</t>
  </si>
  <si>
    <t>120</t>
  </si>
  <si>
    <t>592238640</t>
  </si>
  <si>
    <t>prstenec betonový pro uliční vpusť vyrovnávací TBV-Q 390/60/10a, 39x6x5 cm</t>
  </si>
  <si>
    <t>122</t>
  </si>
  <si>
    <t>59</t>
  </si>
  <si>
    <t>592238780</t>
  </si>
  <si>
    <t>mříž M1 D400 DIN 19583-13</t>
  </si>
  <si>
    <t>124</t>
  </si>
  <si>
    <t>592238760</t>
  </si>
  <si>
    <t>rám zabetonovaný BEGU DIN 19583-9 D400 500/500 mm</t>
  </si>
  <si>
    <t>126</t>
  </si>
  <si>
    <t>61</t>
  </si>
  <si>
    <t>592238740</t>
  </si>
  <si>
    <t>koš pozink. C3 DIN 4052, vysoký, pro rám 500/300</t>
  </si>
  <si>
    <t>128</t>
  </si>
  <si>
    <t>592238210</t>
  </si>
  <si>
    <t>vpusť betonová uliční TBV-Q 660/180 18x66x10 cm</t>
  </si>
  <si>
    <t>130</t>
  </si>
  <si>
    <t>63</t>
  </si>
  <si>
    <t>592238250</t>
  </si>
  <si>
    <t>vpusť betonová uliční TBV-Q 500/290 29x50x5 cm</t>
  </si>
  <si>
    <t>132</t>
  </si>
  <si>
    <t>592238260</t>
  </si>
  <si>
    <t>vpusť betonová uliční TBV-Q 500/590 59x50x5 cm</t>
  </si>
  <si>
    <t>134</t>
  </si>
  <si>
    <t>65</t>
  </si>
  <si>
    <t>592238240</t>
  </si>
  <si>
    <t>vpusť betonová uliční TBV-Q 500/590/200 V 59x50x5 cm</t>
  </si>
  <si>
    <t>136</t>
  </si>
  <si>
    <t>592238230</t>
  </si>
  <si>
    <t>vpusť betonová uliční TBV-Q 500/626 D 61,6x50x5 cm</t>
  </si>
  <si>
    <t>138</t>
  </si>
  <si>
    <t>67</t>
  </si>
  <si>
    <t>899203111</t>
  </si>
  <si>
    <t>Osazení mříží litinových včetně rámů a košů na bahno hmotnosti nad 100 do 150 kg</t>
  </si>
  <si>
    <t>140</t>
  </si>
  <si>
    <t>Ostatní konstrukce a práce-bourání</t>
  </si>
  <si>
    <t>899623151</t>
  </si>
  <si>
    <t>Obetonování potrubí nebo zdiva stok betonem prostým tř. C 16/20 otevřený výkop</t>
  </si>
  <si>
    <t>144</t>
  </si>
  <si>
    <t>28*0,3</t>
  </si>
  <si>
    <t>69</t>
  </si>
  <si>
    <t>313166600</t>
  </si>
  <si>
    <t>síť výztužná svařovaná KARI KH 30 11 139 3 x 2 m D 6 mm</t>
  </si>
  <si>
    <t>146</t>
  </si>
  <si>
    <t>28*0,6/6</t>
  </si>
  <si>
    <t>914111111</t>
  </si>
  <si>
    <t>Montáž svislé dopravní značky do velikosti 1 m2 objímkami na sloupek nebo konzolu</t>
  </si>
  <si>
    <t>148</t>
  </si>
  <si>
    <t>71</t>
  </si>
  <si>
    <t>914511112</t>
  </si>
  <si>
    <t>Montáž sloupku dopravních značek délky do 3,5 m s betonovým základem a patkou</t>
  </si>
  <si>
    <t>150</t>
  </si>
  <si>
    <t>404440000</t>
  </si>
  <si>
    <t>značka dopravní svislá</t>
  </si>
  <si>
    <t>152</t>
  </si>
  <si>
    <t>73</t>
  </si>
  <si>
    <t>404452250</t>
  </si>
  <si>
    <t>sloupek Zn 60 - 350</t>
  </si>
  <si>
    <t>154</t>
  </si>
  <si>
    <t>915131112</t>
  </si>
  <si>
    <t>Vodorovné dopravní značení retroreflexní bílou barvou přechody pro chodce, šipky nebo symboly</t>
  </si>
  <si>
    <t>156</t>
  </si>
  <si>
    <t>75</t>
  </si>
  <si>
    <t>916131213</t>
  </si>
  <si>
    <t>Osazení silničního obrubníku betonového stojatého s boční opěrou do lože z betonu prostého</t>
  </si>
  <si>
    <t>158</t>
  </si>
  <si>
    <t>332</t>
  </si>
  <si>
    <t>592174920</t>
  </si>
  <si>
    <t>obrubník betonový silniční ABO 1-15 100x10x30 cm</t>
  </si>
  <si>
    <t>160</t>
  </si>
  <si>
    <t>77</t>
  </si>
  <si>
    <t>916331112</t>
  </si>
  <si>
    <t>Osazení zahradního obrubníku betonového do lože z betonu s boční opěrou</t>
  </si>
  <si>
    <t>162</t>
  </si>
  <si>
    <t>467</t>
  </si>
  <si>
    <t>78</t>
  </si>
  <si>
    <t>592173030</t>
  </si>
  <si>
    <t>obrubník betonový zahradní přírodní šedá ABO 6/20 50x5x20 cm</t>
  </si>
  <si>
    <t>164</t>
  </si>
  <si>
    <t>467*2</t>
  </si>
  <si>
    <t>79</t>
  </si>
  <si>
    <t>916431111</t>
  </si>
  <si>
    <t>Osazení bezbariérového betonového obrubníku do betonového lože tl 150 mm</t>
  </si>
  <si>
    <t>592174680</t>
  </si>
  <si>
    <t>obrubník betonový silniční nájezdový Standard 100x15x15 cm</t>
  </si>
  <si>
    <t>81</t>
  </si>
  <si>
    <t>919311112</t>
  </si>
  <si>
    <t>Čela propustků z prostého betonu tř. C8/10</t>
  </si>
  <si>
    <t>170</t>
  </si>
  <si>
    <t>0,5*7*2</t>
  </si>
  <si>
    <t>82</t>
  </si>
  <si>
    <t>592231040</t>
  </si>
  <si>
    <t>trouba betonová hrdlová přímá pro těsnění pryžovým kroužkem TBH 20/100 D20x100 cm</t>
  </si>
  <si>
    <t>172</t>
  </si>
  <si>
    <t>7*4*1</t>
  </si>
  <si>
    <t>83</t>
  </si>
  <si>
    <t>919521013</t>
  </si>
  <si>
    <t>Zřízení propustků z trub betonových DN 200</t>
  </si>
  <si>
    <t>174</t>
  </si>
  <si>
    <t>7*4</t>
  </si>
  <si>
    <t>99</t>
  </si>
  <si>
    <t>Přesun hmot</t>
  </si>
  <si>
    <t>998223011</t>
  </si>
  <si>
    <t>Přesun hmot pro pozemní komunikace s krytem dlážděným</t>
  </si>
  <si>
    <t>184</t>
  </si>
  <si>
    <t>85</t>
  </si>
  <si>
    <t>998225111</t>
  </si>
  <si>
    <t>Přesun hmot pro pozemní komunikace s krytem z kamene, monolitickým betonovým nebo živičným</t>
  </si>
  <si>
    <t>186</t>
  </si>
  <si>
    <t>998276101</t>
  </si>
  <si>
    <t>Přesun hmot pro trubní vedení z trub z plastických hmot otevřený výkop</t>
  </si>
  <si>
    <t>188</t>
  </si>
  <si>
    <t>III. E 02 - 1 - Řady</t>
  </si>
  <si>
    <t xml:space="preserve">    998 - Přesun hmot</t>
  </si>
  <si>
    <t>113106123</t>
  </si>
  <si>
    <t>Rozebrání dlažeb komunikací pro pěší ze zámkových dlaždic</t>
  </si>
  <si>
    <t>26*1,5</t>
  </si>
  <si>
    <t>113107113</t>
  </si>
  <si>
    <t>Odstranění podkladu pl do 50 m2 z kameniva těženého tl 300 mm</t>
  </si>
  <si>
    <t>odečteno digitálně ze situace</t>
  </si>
  <si>
    <t>113201111</t>
  </si>
  <si>
    <t>Vytrhání obrub chodníkových ležatých</t>
  </si>
  <si>
    <t xml:space="preserve">vytrhání  obrub </t>
  </si>
  <si>
    <t>etapa II</t>
  </si>
  <si>
    <t>132201202</t>
  </si>
  <si>
    <t>Hloubení rýh š do 2000 mm v hornině tř. 3 objemu do 1000 m3</t>
  </si>
  <si>
    <t>10%</t>
  </si>
  <si>
    <t>Etapa č.III</t>
  </si>
  <si>
    <t>řad 4.1 - průměr.hloubka 1,67m</t>
  </si>
  <si>
    <t>(1,67-0,45)*69,0*0,8</t>
  </si>
  <si>
    <t>řad A6 - průměr.hloubka 1,63m</t>
  </si>
  <si>
    <t>(1,63-0,45)*119,55*0,8</t>
  </si>
  <si>
    <t>180,199*0,1 'Přepočtené koeficientem množství</t>
  </si>
  <si>
    <t>132201209</t>
  </si>
  <si>
    <t>Příplatek za lepivost k hloubení rýh š do 2000 mm v hornině tř. 3</t>
  </si>
  <si>
    <t>50% dle hloubení</t>
  </si>
  <si>
    <t>180,199*0,05 'Přepočtené koeficientem množství</t>
  </si>
  <si>
    <t>132301202</t>
  </si>
  <si>
    <t>Hloubení rýh š do 2000 mm v hornině tř. 4 objemu do 1000 m3</t>
  </si>
  <si>
    <t>180,199*0,9 'Přepočtené koeficientem množství</t>
  </si>
  <si>
    <t>132301209</t>
  </si>
  <si>
    <t>Příplatek za lepivost k hloubení rýh š do 2000 mm v hornině tř. 4</t>
  </si>
  <si>
    <t>50% hloubení</t>
  </si>
  <si>
    <t>90%</t>
  </si>
  <si>
    <t>180,199*0,45 'Přepočtené koeficientem množství</t>
  </si>
  <si>
    <t>161101101</t>
  </si>
  <si>
    <t>Svislé přemístění výkopku z horniny tř. 1 až 4 hl výkopu do 2,5 m</t>
  </si>
  <si>
    <t>viz. dle hloubení rýh a podélných profilů jednotlivých etap</t>
  </si>
  <si>
    <t>dle přílohy č.8 úvodu ceníku-svislé přemístění výkopku - 50%</t>
  </si>
  <si>
    <t>180,199*0,5 'Přepočtené koeficientem množství</t>
  </si>
  <si>
    <t>dle položky hloubení</t>
  </si>
  <si>
    <t>dle vodorovného přemístění</t>
  </si>
  <si>
    <t>Zásyp jam, šachet rýh nebo kolem objektů sypaninou se zhutněním</t>
  </si>
  <si>
    <t>dle hloubení rýh jednotlivých etap</t>
  </si>
  <si>
    <t>181-62</t>
  </si>
  <si>
    <t>583373700</t>
  </si>
  <si>
    <t>štěrkopísek  frakce 0-63 třída C</t>
  </si>
  <si>
    <t>119*1,9 'Přepočtené koeficientem množství</t>
  </si>
  <si>
    <t>175151101</t>
  </si>
  <si>
    <t>Obsypání potrubí strojně sypaninou bez prohození, uloženou do 3 m</t>
  </si>
  <si>
    <t>viz. vzorové uložení jednotlivých etap</t>
  </si>
  <si>
    <t xml:space="preserve">189*0,8*0,41 </t>
  </si>
  <si>
    <t>štěrkopísek frakce 0-32 (D)</t>
  </si>
  <si>
    <t>61,992*1,9 'Přepočtené koeficientem množství</t>
  </si>
  <si>
    <t>-312504490</t>
  </si>
  <si>
    <t>180,199*1,9 'Přepočtené koeficientem množství</t>
  </si>
  <si>
    <t>viz. Vzorové uložení jednotlivých etap</t>
  </si>
  <si>
    <t>(189+0)*0,80*0,15</t>
  </si>
  <si>
    <t>452313141</t>
  </si>
  <si>
    <t>Podkladní bloky z betonu prostého tř. C 16/20 otevřený výkop</t>
  </si>
  <si>
    <t>viz. Kladečské schéma jednotlivých etap</t>
  </si>
  <si>
    <t>(0,3*0,3*0,3)*3 " etapa III</t>
  </si>
  <si>
    <t>452353101</t>
  </si>
  <si>
    <t>Bednění podkladních bloků otevřený výkop</t>
  </si>
  <si>
    <t>0,3*0,3*3*3 " etapa III</t>
  </si>
  <si>
    <t>850265121</t>
  </si>
  <si>
    <t>Výřez nebo výsek na potrubí z trub litinových tlakových DN 100</t>
  </si>
  <si>
    <t>1 " etapa III</t>
  </si>
  <si>
    <t>857244121</t>
  </si>
  <si>
    <t>Montáž litinových tvarovek odbočných přírubových otevřený výkop DN 80</t>
  </si>
  <si>
    <t>552540470</t>
  </si>
  <si>
    <t>koleno přírubové z tvárné litiny,práškový epoxid, tl.250µm s patkou N-kus DN 80 mm</t>
  </si>
  <si>
    <t>2"etapa č.III</t>
  </si>
  <si>
    <t>857261131</t>
  </si>
  <si>
    <t>Montáž litinových tvarovek jednoosých hrdlových otevřený výkop s integrovaným těsněním DN 100</t>
  </si>
  <si>
    <t>797410000016R</t>
  </si>
  <si>
    <t>spojka hrdlo/hrdlo DN 100</t>
  </si>
  <si>
    <t>1 "etapa č.III</t>
  </si>
  <si>
    <t>857262121</t>
  </si>
  <si>
    <t>Montáž litinových tvarovek jednoosých přírubových otevřený výkop DN 100</t>
  </si>
  <si>
    <t>552536610</t>
  </si>
  <si>
    <t>příruba zaslepovací z tvárné litiny,práškový epoxid, tl.250µm X DN 100 mm</t>
  </si>
  <si>
    <t>2 "etapa č.III</t>
  </si>
  <si>
    <t>857264121</t>
  </si>
  <si>
    <t>Montáž litinových tvarovek odbočných přírubových otevřený výkop DN 100</t>
  </si>
  <si>
    <t>552535160</t>
  </si>
  <si>
    <t>tvarovka přírubová litinová s přírubovou odbočkou,práškový epoxid, tl.250µm T-kus DN 100/100 mm</t>
  </si>
  <si>
    <t>7 "etapa č.III</t>
  </si>
  <si>
    <t>871251121</t>
  </si>
  <si>
    <t>Montáž potrubí z trubek z tlakového polyetylénu otevřený výkop svařovaných vnější průměr 110 mm</t>
  </si>
  <si>
    <t>viz. Podélné profily jednotlivých etap</t>
  </si>
  <si>
    <t xml:space="preserve">Etapa č.III - </t>
  </si>
  <si>
    <t>189</t>
  </si>
  <si>
    <t>286131300</t>
  </si>
  <si>
    <t>potrubí vodovodní PE100 PN10 SDR17 6 m, 12 m, 100 m, 110 x 6,6 mm</t>
  </si>
  <si>
    <t>189,0*1,05 "5% ztratné</t>
  </si>
  <si>
    <t>198,45</t>
  </si>
  <si>
    <t>877251121</t>
  </si>
  <si>
    <t>Montáž elektrotvarovek na potrubí z trubek z tlakového PE otevřený výkop vnější průměr 110 mm</t>
  </si>
  <si>
    <t>286530260</t>
  </si>
  <si>
    <t>elektrospojka PE typ LU, d 110 mm</t>
  </si>
  <si>
    <t>286535990</t>
  </si>
  <si>
    <t>nákružek tlakový lemový IPE D 110 mm</t>
  </si>
  <si>
    <t>lemový nákružek včetně otočné příruby</t>
  </si>
  <si>
    <t>FF000814W</t>
  </si>
  <si>
    <t>PE100 RC tvarovka, svařování na tupo, barva černá - 90°oblouk, d110</t>
  </si>
  <si>
    <t>ks</t>
  </si>
  <si>
    <t>2" etapa č.III</t>
  </si>
  <si>
    <t>FF090814W</t>
  </si>
  <si>
    <t>PE100 RC tvarovka, svařování na tupo, barva černá - 11° oblouk, d110</t>
  </si>
  <si>
    <t>891241111</t>
  </si>
  <si>
    <t>Montáž vodovodních šoupátek otevřený výkop DN 80</t>
  </si>
  <si>
    <t>422211160R</t>
  </si>
  <si>
    <t>šoupátko s přírubami, voda, DN 80 mm PN 16</t>
  </si>
  <si>
    <t>88</t>
  </si>
  <si>
    <t>viz. Kladečské schéma etap</t>
  </si>
  <si>
    <t>2 " etapa III</t>
  </si>
  <si>
    <t>950205010003</t>
  </si>
  <si>
    <t>SOUPRAVA ZEMNÍ TELESKOPICKÁ E2-1,3 -1,8 pro DN 50-100</t>
  </si>
  <si>
    <t>90</t>
  </si>
  <si>
    <t>3+2 " etapa III</t>
  </si>
  <si>
    <t>891247111</t>
  </si>
  <si>
    <t>Montáž hydrantů podzemních DN 80</t>
  </si>
  <si>
    <t>K24008015016</t>
  </si>
  <si>
    <t>HYDRANT DUO PODZEMNÍ DN 80/1,5 m</t>
  </si>
  <si>
    <t>891261111</t>
  </si>
  <si>
    <t>Montáž vodovodních šoupátek otevřený výkop DN 100</t>
  </si>
  <si>
    <t>422211170R</t>
  </si>
  <si>
    <t>šoupátko s přírubami, voda, DN 100 mm PN 16</t>
  </si>
  <si>
    <t>3 " etapa II</t>
  </si>
  <si>
    <t>892271111</t>
  </si>
  <si>
    <t>Tlaková zkouška vodou potrubí DN 100 nebo 125</t>
  </si>
  <si>
    <t>v položce je započteno i tlaková zkouška přípojek</t>
  </si>
  <si>
    <t>189+116 " etapa III</t>
  </si>
  <si>
    <t>892273121</t>
  </si>
  <si>
    <t>Proplach a desinfekce vodovodního potrubí DN od 80 do 125</t>
  </si>
  <si>
    <t>v položce je započteno i propláchnutí přípojek</t>
  </si>
  <si>
    <t>189+116</t>
  </si>
  <si>
    <t>892372111</t>
  </si>
  <si>
    <t>Zabezpečení konců potrubí DN do 300 při tlakových zkouškách vodou</t>
  </si>
  <si>
    <t>viz. D.1 Technická zpráva</t>
  </si>
  <si>
    <t>899401112</t>
  </si>
  <si>
    <t>Osazení poklopů litinových šoupátkových</t>
  </si>
  <si>
    <t>422913520</t>
  </si>
  <si>
    <t>poklop litinový typ 504-šoupátkový</t>
  </si>
  <si>
    <t>5 " etapa III</t>
  </si>
  <si>
    <t>899401113</t>
  </si>
  <si>
    <t>Osazení poklopů litinových hydrantových</t>
  </si>
  <si>
    <t>422914520</t>
  </si>
  <si>
    <t>poklop litinový typ 522-hydrantový   DN 80</t>
  </si>
  <si>
    <t>899722112</t>
  </si>
  <si>
    <t>Krytí potrubí z plastů výstražnou fólií z PVC 25 cm</t>
  </si>
  <si>
    <t>304,45 " etapa III</t>
  </si>
  <si>
    <t>89991110-R</t>
  </si>
  <si>
    <t>Kluzná objímka vnějšího průměru potrubí do 110 mm-segmenty A/B</t>
  </si>
  <si>
    <t>16 " etapa III</t>
  </si>
  <si>
    <t>899913122</t>
  </si>
  <si>
    <t>Uzavírací manžeta chráničky potrubí DN 50 x 100</t>
  </si>
  <si>
    <t>4 " etapa III</t>
  </si>
  <si>
    <t>899914112</t>
  </si>
  <si>
    <t>Montáž ocelové chráničky D 219 x 6,3 mm</t>
  </si>
  <si>
    <t>140111060</t>
  </si>
  <si>
    <t>trubka ocelová bezešvá hladká jakost 11 353, 219 x 6,3 mm</t>
  </si>
  <si>
    <t>24 " etapa III</t>
  </si>
  <si>
    <t>R1</t>
  </si>
  <si>
    <t>Osazeni podkladová deska ventilková, šoupatová, včetně dodání</t>
  </si>
  <si>
    <t>5+10 " etapa III</t>
  </si>
  <si>
    <t>R2</t>
  </si>
  <si>
    <t>Osazení podkladová deska hydrantová, včetně dodání</t>
  </si>
  <si>
    <t>R4</t>
  </si>
  <si>
    <t>Přepojení a napojená na stávacjící vodovod</t>
  </si>
  <si>
    <t>R6</t>
  </si>
  <si>
    <t>Demontáž stávajícího zaslepení</t>
  </si>
  <si>
    <t>998</t>
  </si>
  <si>
    <t>III. E 02 (1) - 2 - Přípojky</t>
  </si>
  <si>
    <t>115101201</t>
  </si>
  <si>
    <t>Čerpání vody na dopravní výšku do 10 m průměrný přítok do 500 l/min</t>
  </si>
  <si>
    <t>hod</t>
  </si>
  <si>
    <t>dle pohotovosti čerpací soupravy</t>
  </si>
  <si>
    <t>5*12</t>
  </si>
  <si>
    <t>115101301</t>
  </si>
  <si>
    <t>Pohotovost čerpací soupravy pro dopravní výšku do 10 m přítok do 500 l/min</t>
  </si>
  <si>
    <t>den</t>
  </si>
  <si>
    <t>předpoklad výstavby jedné etapy</t>
  </si>
  <si>
    <t>vodovodní přípojky-průmhl.1,5</t>
  </si>
  <si>
    <t>((14,95*4)+(3,05*3)+(15,65*3))*1,5*1,0</t>
  </si>
  <si>
    <t>hloubení pro drenáž</t>
  </si>
  <si>
    <t>116*0,15 " předpoklad 0,15m3/m štěrkodrtě</t>
  </si>
  <si>
    <t>173,85+17,4</t>
  </si>
  <si>
    <t>191,25*0,1 "10% předpokládané horniny tř.3</t>
  </si>
  <si>
    <t>19,125</t>
  </si>
  <si>
    <t>19,125*0,5</t>
  </si>
  <si>
    <t>132301203</t>
  </si>
  <si>
    <t>Hloubení rýh š do 2000 mm v hornině tř. 4 objemu do 5000 m3</t>
  </si>
  <si>
    <t>191,25*0,9 "10% předpokládané horniny tř.3</t>
  </si>
  <si>
    <t>172,125</t>
  </si>
  <si>
    <t>172,125*0,5</t>
  </si>
  <si>
    <t>151201101</t>
  </si>
  <si>
    <t>Zřízení zátažného pažení a rozepření stěn rýh hl do 2 m</t>
  </si>
  <si>
    <t>dle podélných profilů jednotlivých etap</t>
  </si>
  <si>
    <t>dle průměrných hloubek z podélných profilů</t>
  </si>
  <si>
    <t>1,5*116*2</t>
  </si>
  <si>
    <t>151201111</t>
  </si>
  <si>
    <t>Odstranění zátažného pažení a rozepření stěn rýh hl do 2 m</t>
  </si>
  <si>
    <t>(19,125+172,125)*0,5</t>
  </si>
  <si>
    <t>191,5</t>
  </si>
  <si>
    <t>191,5-38,512-16,65</t>
  </si>
  <si>
    <t>136,338*2</t>
  </si>
  <si>
    <t>116*1,0*0,332</t>
  </si>
  <si>
    <t>38,512*2</t>
  </si>
  <si>
    <t>viz. Vzorové uložení II.etapy</t>
  </si>
  <si>
    <t>111*1,0*0,15</t>
  </si>
  <si>
    <t>871161121</t>
  </si>
  <si>
    <t>Montáž potrubí z trubek z tlakového polyetylénu otevřený výkop svařovaných vnější průměr 32 mm</t>
  </si>
  <si>
    <t>286136520</t>
  </si>
  <si>
    <t>potrubí vodovodní PE LD (rPE) D 32 x 2,9 mm</t>
  </si>
  <si>
    <t>Mezisoučet</t>
  </si>
  <si>
    <t>116*1,05 " 5% ztratné</t>
  </si>
  <si>
    <t>121,8</t>
  </si>
  <si>
    <t>891181111</t>
  </si>
  <si>
    <t>Montáž vodovodních šoupátek otevřený výkop do DN 40</t>
  </si>
  <si>
    <t>252000105416</t>
  </si>
  <si>
    <t>ŠOUPÁTKO DOMOVNÍ PŘÍPOJKY ZÁVIT VNI-VNĚ DN 1''-5/4"</t>
  </si>
  <si>
    <t>10 " etapa III</t>
  </si>
  <si>
    <t>960113018004</t>
  </si>
  <si>
    <t>SOUPRAVA ZEMNÍ TELESKOPICKÁ DOM. ŠOUPÁTKA-1,3-1,8</t>
  </si>
  <si>
    <t>891269111</t>
  </si>
  <si>
    <t>Montáž navrtávacích pasů na potrubí z jakýchkoli trub DN 100</t>
  </si>
  <si>
    <t>422735510</t>
  </si>
  <si>
    <t>navrtávací pasy HAKU se závitovým výstupem z tvárné litiny, pro vodovodní PE a PVC potrubí 110-5/4”</t>
  </si>
  <si>
    <t>viz. Kladečské schéma jednotlivých objektů</t>
  </si>
  <si>
    <t>10 "etapa III</t>
  </si>
  <si>
    <t>116 " etapa III</t>
  </si>
  <si>
    <t>viz. D.1 Technická zpráva - přípojky</t>
  </si>
  <si>
    <t>899401111</t>
  </si>
  <si>
    <t>Osazení poklopů litinových ventilových</t>
  </si>
  <si>
    <t>422914020</t>
  </si>
  <si>
    <t>poklop litinový typ 510-ventilový</t>
  </si>
  <si>
    <t>116" etapa III</t>
  </si>
  <si>
    <t>R3</t>
  </si>
  <si>
    <t>Montáž spojky na navrtávací pas DN 32</t>
  </si>
  <si>
    <t>610003200116R</t>
  </si>
  <si>
    <t>TVAROVKA ISO VNĚJŠÍ ZÁVIT DN 32-1''</t>
  </si>
  <si>
    <t>R5</t>
  </si>
  <si>
    <t>Zaslepení konců přípojek včetně dodání záslepky</t>
  </si>
  <si>
    <t>420,646/117*116</t>
  </si>
  <si>
    <t>III. etapa (1) - Dešťová kanal...</t>
  </si>
  <si>
    <t>viz. podélné profily stok</t>
  </si>
  <si>
    <t>průměrná hloubka počítána průměrem jednotlivých stok a přípojek</t>
  </si>
  <si>
    <t>Etapa č. III</t>
  </si>
  <si>
    <t>(2,62-0,45)*0,9*53,31 "stoka ED</t>
  </si>
  <si>
    <t>(2,45-0,45)*0,9*97,15 "stoka E3D</t>
  </si>
  <si>
    <t>(2,28-0,45)*35*0,9 "přípojky III.etapy</t>
  </si>
  <si>
    <t>336,629*0,1 'Přepočtené koeficientem množství</t>
  </si>
  <si>
    <t>viz.hloubení rýh</t>
  </si>
  <si>
    <t>"50%lepivost</t>
  </si>
  <si>
    <t>336,629*0,05 'Přepočtené koeficientem množství</t>
  </si>
  <si>
    <t>336,629*0,9 'Přepočtené koeficientem množství</t>
  </si>
  <si>
    <t>336,629*0,45 'Přepočtené koeficientem množství</t>
  </si>
  <si>
    <t>133201101</t>
  </si>
  <si>
    <t>Hloubení šachet v hornině tř. 3 objemu do 100 m3</t>
  </si>
  <si>
    <t>odpočítáno hloubení rýh</t>
  </si>
  <si>
    <t>Etapa III</t>
  </si>
  <si>
    <t>"(šachty ŠD1-ŠD54)</t>
  </si>
  <si>
    <t xml:space="preserve">(2,54-0,45)*2*0,6*2 </t>
  </si>
  <si>
    <t xml:space="preserve">(2,30-0,45)*2*0,6*2 </t>
  </si>
  <si>
    <t xml:space="preserve">(2,43-0,45)*2*0,6*2 </t>
  </si>
  <si>
    <t xml:space="preserve">(2,36-0,45)*2*0,6*2 </t>
  </si>
  <si>
    <t>18,792*0,1 'Přepočtené koeficientem množství</t>
  </si>
  <si>
    <t>133201109</t>
  </si>
  <si>
    <t>Příplatek za lepivost u hloubení šachet v hornině tř. 3</t>
  </si>
  <si>
    <t>viz.položka hloubení šachet</t>
  </si>
  <si>
    <t>18,792*0,05 'Přepočtené koeficientem množství</t>
  </si>
  <si>
    <t>133301101</t>
  </si>
  <si>
    <t>Hloubení šachet v hornině tř. 4 objemu do 100 m3</t>
  </si>
  <si>
    <t>18,792*0,9 'Přepočtené koeficientem množství</t>
  </si>
  <si>
    <t>133301109</t>
  </si>
  <si>
    <t>Příplatek za lepivost u hloubení šachet v hornině tř. 4</t>
  </si>
  <si>
    <t>18,792*0,45 'Přepočtené koeficientem množství</t>
  </si>
  <si>
    <t>viz.hloubení rýh tř.3 a tř.4</t>
  </si>
  <si>
    <t>svislé přemístění pro hloubení šachet je obsaženo v příslušné položce</t>
  </si>
  <si>
    <t>355,421*0,5 'Přepočtené koeficientem množství</t>
  </si>
  <si>
    <t>viz. vzorové uložení potrubí</t>
  </si>
  <si>
    <t>odpočty obsypů a loží a drenáží</t>
  </si>
  <si>
    <t>etapa III</t>
  </si>
  <si>
    <t>viz. vzorové uložení potrubí; viz. podélné profily stok</t>
  </si>
  <si>
    <t>odpočet je počítán dle úvodu ceníku-pro d315 8,60m3/100m potrubí</t>
  </si>
  <si>
    <t>-151*0,9*0,615-15,566 "stoky</t>
  </si>
  <si>
    <t>-35*0,9*0,460 "přípojky</t>
  </si>
  <si>
    <t>241,786*1,9 'Přepočtené koeficientem množství</t>
  </si>
  <si>
    <t>151*0,9*0,615-15,566 "stoky</t>
  </si>
  <si>
    <t>35*0,9*0,460 "přípojky</t>
  </si>
  <si>
    <t>viz.obsypání potrubí</t>
  </si>
  <si>
    <t>82,503*1,9 'Přepočtené koeficientem množství</t>
  </si>
  <si>
    <t>1728133331</t>
  </si>
  <si>
    <t>2,62*0,9*53,31 "stoka ED</t>
  </si>
  <si>
    <t>2,45*0,9*97,15 "stoka E3D</t>
  </si>
  <si>
    <t>2,28*35*0,9 "přípojky III.etapy</t>
  </si>
  <si>
    <t>430,533*1,9 'Přepočtené koeficientem množství</t>
  </si>
  <si>
    <t>viz. C.4.2.2.x Podélné profily jednotlivých stok a přípojek; viz. Vzorové uložení potrubí</t>
  </si>
  <si>
    <t>53,31*1,1*0,15 "stoka ED</t>
  </si>
  <si>
    <t>97,15*1,1*0,15 "stoka E3D</t>
  </si>
  <si>
    <t>35*1,1*0,15 "přípojky III.etapy</t>
  </si>
  <si>
    <t>452112111</t>
  </si>
  <si>
    <t>Osazení betonových prstenců nebo rámů v do 100 mm</t>
  </si>
  <si>
    <t>viz. Tabulka šachet</t>
  </si>
  <si>
    <t>"Stoka ED" 2</t>
  </si>
  <si>
    <t>"Stoka E3D" 2</t>
  </si>
  <si>
    <t>592241750</t>
  </si>
  <si>
    <t>prstenec betonový vyrovnávací TBW-Q 625/60/120 62,5x6x12 cm</t>
  </si>
  <si>
    <t>"Stoka ED+E3D" 2</t>
  </si>
  <si>
    <t>592241770</t>
  </si>
  <si>
    <t>prstenec betonový vyrovnávací TBW-Q 625/100/120 62,5x10x12 cm</t>
  </si>
  <si>
    <t>"Stoka ED" 1</t>
  </si>
  <si>
    <t>"Stoka E3D" 1</t>
  </si>
  <si>
    <t>452112121</t>
  </si>
  <si>
    <t>Osazení betonových prstenců nebo rámů v do 200 mm</t>
  </si>
  <si>
    <t>5922417-R</t>
  </si>
  <si>
    <t>prstenec betonový vyrovnávací TBW-Q 625/120/120 62,5x12x12 cm</t>
  </si>
  <si>
    <t>"Stoka E2D" 2</t>
  </si>
  <si>
    <t>871310310</t>
  </si>
  <si>
    <t>Montáž kanalizačního potrubí hladkého plnostěnného SN 10  z polypropylenu DN 150</t>
  </si>
  <si>
    <t>viz.podélné profily jednotlivých stok</t>
  </si>
  <si>
    <t>286171230</t>
  </si>
  <si>
    <t>trubka kanalizační PP MASTER SN 10, dl.6m, DN 150</t>
  </si>
  <si>
    <t>4 "přípojky</t>
  </si>
  <si>
    <t>286171120</t>
  </si>
  <si>
    <t>trubka kanalizační PP MASTER SN 10, dl. 3m, DN 150</t>
  </si>
  <si>
    <t>3 "přípojky</t>
  </si>
  <si>
    <t>286171020</t>
  </si>
  <si>
    <t>trubka kanalizační PP MASTER SN 10, dl. 1m, DN 150</t>
  </si>
  <si>
    <t>6 "přípojky</t>
  </si>
  <si>
    <t>871370410</t>
  </si>
  <si>
    <t>Montáž kanalizačního potrubí korugovaného SN 10 z polypropylenu DN 300</t>
  </si>
  <si>
    <t>viz. Technická zpráva, situace a podélné profily jednotlivých stok</t>
  </si>
  <si>
    <t>151</t>
  </si>
  <si>
    <t>286152220</t>
  </si>
  <si>
    <t>trubka kanalizační ULTRA RIB SN10 UR-2 DN 300 mm/ 5 m</t>
  </si>
  <si>
    <t>viz. situace a podélné profily jednotlivých stok</t>
  </si>
  <si>
    <t>10"stoka ED</t>
  </si>
  <si>
    <t>19 "stoka E3D</t>
  </si>
  <si>
    <t>286152200</t>
  </si>
  <si>
    <t>trubka kanalizační ULTRA RIB SN10 UR-2 DN 300 mm/ 3 m</t>
  </si>
  <si>
    <t>1 "stoka E3D</t>
  </si>
  <si>
    <t>286152180</t>
  </si>
  <si>
    <t>trubka kanalizační ULTRA RIB SN10 UR-2 DN 300 mm/ 2 m</t>
  </si>
  <si>
    <t>2 "stoka ED</t>
  </si>
  <si>
    <t>0"stoka E3D</t>
  </si>
  <si>
    <t>877315211</t>
  </si>
  <si>
    <t>Montáž tvarovek z tvrdého PVC-systém KG nebo z polypropylenu-systém KG 2000 jednoosé DN 150</t>
  </si>
  <si>
    <t>286113610</t>
  </si>
  <si>
    <t>koleno kanalizace plastové KGB 150x45°</t>
  </si>
  <si>
    <t>877375221</t>
  </si>
  <si>
    <t>Montáž tvarovek z tvrdého PVC-systém KG nebo z polypropylenu-systém KG 2000 dvouosé DN 300</t>
  </si>
  <si>
    <t>286114040</t>
  </si>
  <si>
    <t>odbočka kanalizační plastová s hrdlem KGEA-300/160/45°</t>
  </si>
  <si>
    <t>892372121</t>
  </si>
  <si>
    <t>Tlaková zkouška vzduchem potrubí DN 300 těsnícím vakem ucpávkovým</t>
  </si>
  <si>
    <t>úsek</t>
  </si>
  <si>
    <t>viz.podélné profily jednotlivých stok; úseky mezi šachtami</t>
  </si>
  <si>
    <t>Etapa II</t>
  </si>
  <si>
    <t>894401211</t>
  </si>
  <si>
    <t>Osazení betonových dílců pro šachty skruží rovných</t>
  </si>
  <si>
    <t>"Stoka ED" 2*4</t>
  </si>
  <si>
    <t>"Stoka E3D" 2*4</t>
  </si>
  <si>
    <t>592241600</t>
  </si>
  <si>
    <t>skruž betonová s ocelová se stupadly +PE povlakem TBS-Q 1000/250/120 SP 100x25x12 cm</t>
  </si>
  <si>
    <t>592241610</t>
  </si>
  <si>
    <t>skruž betonová s ocelová se stupadly +PE povlakem TBH TBS-Q 1000/500/120 SP 100x50x12 cm</t>
  </si>
  <si>
    <t>592241620</t>
  </si>
  <si>
    <t>skruž betonová s ocelová se stupadly +PE povlakem TBH-Q 1000/1000/120 SP 100x100x12 cm</t>
  </si>
  <si>
    <t>"Stoka ED" 4</t>
  </si>
  <si>
    <t>5922433-R</t>
  </si>
  <si>
    <t>dno betonové šachty kanalizační TBZ-Q 1000/700</t>
  </si>
  <si>
    <t>viz.tabulka šachet</t>
  </si>
  <si>
    <t>šachta vyhovující pro prostředí XF4</t>
  </si>
  <si>
    <t>894402211</t>
  </si>
  <si>
    <t>Osazení betonových dílců pro šachty skruží přechodových</t>
  </si>
  <si>
    <t>592241680</t>
  </si>
  <si>
    <t>skruž betonová přechodová TBR-Q 625/600/120 SPK 62,5/100x60x12 cm</t>
  </si>
  <si>
    <t>894411121</t>
  </si>
  <si>
    <t>Zřízení šachet kanalizačních z betonových dílců na potrubí DN nad 200 do 300 dno beton tř. C 25/30</t>
  </si>
  <si>
    <t>8959411-R</t>
  </si>
  <si>
    <t>Zřízení a dodání dílců pro vpusti kanalizační uliční z betonových dílců typ UV-50 normální</t>
  </si>
  <si>
    <t>dodání včetně mříží</t>
  </si>
  <si>
    <t>viz.technická zpráva</t>
  </si>
  <si>
    <t>899103111</t>
  </si>
  <si>
    <t>Osazení poklopů litinových nebo ocelových včetně rámů hmotnosti nad 100 do 150 kg</t>
  </si>
  <si>
    <t>Kanalizační poklop - litinový, rám BEGU-R-1, poklop GU-S-1 v.160mm, D 400 s odvětráním</t>
  </si>
  <si>
    <t>592243480</t>
  </si>
  <si>
    <t>těsnění elastomerové pro spojení šachetních dílů EMT DN 1000</t>
  </si>
  <si>
    <t>"Stoka ED" 8</t>
  </si>
  <si>
    <t>"Stoka E3D" 12</t>
  </si>
  <si>
    <t>899722113</t>
  </si>
  <si>
    <t>Krytí potrubí z plastů výstražnou fólií z PVC 34cm</t>
  </si>
  <si>
    <t>folie položená nad potrubí</t>
  </si>
  <si>
    <t>dle délky kanalizačního potrubí a přípojek</t>
  </si>
  <si>
    <t>151 "stoka</t>
  </si>
  <si>
    <t>35 "přípojky</t>
  </si>
  <si>
    <t>Kamerová prohlídka kanalizačního potrubí DN 300</t>
  </si>
  <si>
    <t>délky jednotlivých kanalizací, viz. podélné profily</t>
  </si>
  <si>
    <t>Napojení na stávající kanalizaci do šachty</t>
  </si>
  <si>
    <t>viz. technická zpráva</t>
  </si>
  <si>
    <t>III. E -04-1 - Sběrače</t>
  </si>
  <si>
    <t>(3,0-0,45)*1,1*51,91 "stoka ES</t>
  </si>
  <si>
    <t>(3,13-0,45)*1,1*98,565 "stoka E3S</t>
  </si>
  <si>
    <t>drenáž</t>
  </si>
  <si>
    <t>(52+99)*0,25</t>
  </si>
  <si>
    <t>473,928*0,1 'Přepočtené koeficientem množství</t>
  </si>
  <si>
    <t>473,928*0,05 'Přepočtené koeficientem množství</t>
  </si>
  <si>
    <t>473,928*0,9 'Přepočtené koeficientem množství</t>
  </si>
  <si>
    <t>473,928*0,45 'Přepočtené koeficientem množství</t>
  </si>
  <si>
    <t>3,1*2*0,6*2+2,9*2*0,6*2+3,02*2*0,6*2+3,10*2*0,6*2"(šachty ŠS1-ŠS4)</t>
  </si>
  <si>
    <t xml:space="preserve">29,088*0,1 </t>
  </si>
  <si>
    <t>2,909</t>
  </si>
  <si>
    <t>2,909*0,5</t>
  </si>
  <si>
    <t>3,1*2*0,6*2+2,9*2*0,6*2+3,02*2*0,6*2+3,10*2*0,6*2 "(šachty ŠS1-ŠS4)</t>
  </si>
  <si>
    <t xml:space="preserve">29,088*0,9 </t>
  </si>
  <si>
    <t>26,179</t>
  </si>
  <si>
    <t>26,179*0,5</t>
  </si>
  <si>
    <t>151201102</t>
  </si>
  <si>
    <t>Zřízení zátažného pažení a rozepření stěn rýh hl do 4 m</t>
  </si>
  <si>
    <t>viz.technická zpráva, vzorové uložení</t>
  </si>
  <si>
    <t>počítáno dle průměrné hloubky</t>
  </si>
  <si>
    <t>(3,0-0,45)*51,91*2 "stoka ES</t>
  </si>
  <si>
    <t>(3,13-0,45)*98,56*2 "stoka E3S</t>
  </si>
  <si>
    <t>161101102</t>
  </si>
  <si>
    <t>Svislé přemístění výkopku z horniny tř. 1 až 4 hl výkopu do 4 m</t>
  </si>
  <si>
    <t>rýhy</t>
  </si>
  <si>
    <t>šachty</t>
  </si>
  <si>
    <t>odpočty obyspů a loží</t>
  </si>
  <si>
    <t>odpočet je počítán dle úvodu ceníku</t>
  </si>
  <si>
    <t>-1*((1,1*151*0,615)-15,652)</t>
  </si>
  <si>
    <t>viz.zásyp</t>
  </si>
  <si>
    <t>387,428*1,9 'Přepočtené koeficientem množství</t>
  </si>
  <si>
    <t>1,1*151*0,615-15,652</t>
  </si>
  <si>
    <t>86,5*2</t>
  </si>
  <si>
    <t>633608634</t>
  </si>
  <si>
    <t>503,016*1,9 'Přepočtené koeficientem množství</t>
  </si>
  <si>
    <t>Výplň odvodňovacích žeber nebo trativodů kamenivem hrubým drceným frakce 4 až 16 mm</t>
  </si>
  <si>
    <t>-1448459122</t>
  </si>
  <si>
    <t>151*0,25</t>
  </si>
  <si>
    <t>212752212</t>
  </si>
  <si>
    <t>Trativod z drenážních trubek plastových flexibilních D do 100 mm včetně lože otevřený výkop</t>
  </si>
  <si>
    <t>279317975</t>
  </si>
  <si>
    <t>286112230</t>
  </si>
  <si>
    <t>trubka drenážní flexibilní D 100 mm</t>
  </si>
  <si>
    <t>-526380313</t>
  </si>
  <si>
    <t>k 1,1</t>
  </si>
  <si>
    <t>151*1,1 'Přepočtené koeficientem množství</t>
  </si>
  <si>
    <t>51,91*1,1*0,15 "stoka ES</t>
  </si>
  <si>
    <t>98,56*1,1*0,15 "stoka E2S</t>
  </si>
  <si>
    <t>"Stoka ES" 4</t>
  </si>
  <si>
    <t>"Stoka E3S" 4</t>
  </si>
  <si>
    <t>59224175-R</t>
  </si>
  <si>
    <t>prstenec betonový vyrovnávací TBW-Q 625/40/120 62,5x4x12 cm</t>
  </si>
  <si>
    <t>"Stoka ES" 1</t>
  </si>
  <si>
    <t>"Stoka E3S" 1</t>
  </si>
  <si>
    <t>"Stoka ES+E3S" 2</t>
  </si>
  <si>
    <t>592241760</t>
  </si>
  <si>
    <t>prstenec betonový vyrovnávací TBW-Q 625/80/120 62,5x8x12 cm</t>
  </si>
  <si>
    <t>"Stoka ES+ E3S" 2</t>
  </si>
  <si>
    <t>15 "stoka ES</t>
  </si>
  <si>
    <t>20 "stoka E2S</t>
  </si>
  <si>
    <t>2 "stoka ES</t>
  </si>
  <si>
    <t>1 "stoka E2S</t>
  </si>
  <si>
    <t>"Stoka ES" 2*4</t>
  </si>
  <si>
    <t>"Stoka E3S" 2*4</t>
  </si>
  <si>
    <t>"Stoka ES" 2</t>
  </si>
  <si>
    <t>"Stoka E3S" 2</t>
  </si>
  <si>
    <t>"Stoka ES" 9</t>
  </si>
  <si>
    <t>"Stoka E3S" 9</t>
  </si>
  <si>
    <t>III. E- 04-2 - Přípojky</t>
  </si>
  <si>
    <t>předpoklad výstavby jedné etapy - 30dnů</t>
  </si>
  <si>
    <t>132201203</t>
  </si>
  <si>
    <t>Hloubení rýh š do 2000 mm v hornině tř. 3 objemu do 5000 m3</t>
  </si>
  <si>
    <t>průměrná hloubka počítána průměrem jednotlivých přípojek</t>
  </si>
  <si>
    <t>2,94*90*1,1 "přípojky III.etapy</t>
  </si>
  <si>
    <t>hloubení rýhy pro drenáž - předpoklad 0,15m3/m</t>
  </si>
  <si>
    <t>90*0,15</t>
  </si>
  <si>
    <t>(291,06+13,5)*0,1 "10% horniny tř.3, 90% horniny tř.4</t>
  </si>
  <si>
    <t>30,456</t>
  </si>
  <si>
    <t>30,456*0,5 "50%lepivost</t>
  </si>
  <si>
    <t>(291,06+13,5)*0,9 "10% horniny tř.3, 90% horniny tř.4</t>
  </si>
  <si>
    <t>274,104</t>
  </si>
  <si>
    <t>274,104*0,5 "50%lepivost</t>
  </si>
  <si>
    <t>2,94*90*2 "přípojky</t>
  </si>
  <si>
    <t>2,94*90*1,1 "přípojky II.etapy</t>
  </si>
  <si>
    <t>(291,6+13,5)*0,55 "55% dle úvodu ceníku</t>
  </si>
  <si>
    <t>167,805</t>
  </si>
  <si>
    <t>viz. vodorovné přemístění výkopku</t>
  </si>
  <si>
    <t>304,506</t>
  </si>
  <si>
    <t>odpočty obsypů a loží</t>
  </si>
  <si>
    <t>304,506-48,696-14,85</t>
  </si>
  <si>
    <t>240,96*2</t>
  </si>
  <si>
    <t>1,1*90*0,525-3,2786</t>
  </si>
  <si>
    <t>(1,1*90*0,525-3,2786)*2</t>
  </si>
  <si>
    <t>90*1,1*0,15 "přípojky III.etapy</t>
  </si>
  <si>
    <t>871350410</t>
  </si>
  <si>
    <t>Montáž kanalizačního potrubí korugovaného SN 10  z polypropylenu DN 200</t>
  </si>
  <si>
    <t>viz. Technická zpráva, situace a podélné profily jednotlivých přípojek</t>
  </si>
  <si>
    <t>286152060</t>
  </si>
  <si>
    <t>trubka kanalizační ULTRA RIB SN10 UR-2 DN 200 mm/ 2 m</t>
  </si>
  <si>
    <t>(2+2)*10</t>
  </si>
  <si>
    <t>286152100</t>
  </si>
  <si>
    <t>trubka kanalizační ULTRA RIB SN10 UR-2 DN 200 mm/ 5 m</t>
  </si>
  <si>
    <t>1*10</t>
  </si>
  <si>
    <t>877355211</t>
  </si>
  <si>
    <t>Montáž tvarovek z tvrdého PVC-systém KG nebo z polypropylenu-systém KG 2000 jednoosé DN 200</t>
  </si>
  <si>
    <t>10+10</t>
  </si>
  <si>
    <t>286113660</t>
  </si>
  <si>
    <t>koleno kanalizace plastové KGB 200x45°</t>
  </si>
  <si>
    <t>286153620</t>
  </si>
  <si>
    <t>zátka ULTRA RIB UR-2 DIN 200 mm</t>
  </si>
  <si>
    <t>286114050</t>
  </si>
  <si>
    <t>odbočka kanalizační plastová s hrdlem KGEA-300/200/45°</t>
  </si>
  <si>
    <t>892351111</t>
  </si>
  <si>
    <t>Tlaková zkouška vodou potrubí DN 150 nebo 200</t>
  </si>
  <si>
    <t>viz. přípojky III.etapy</t>
  </si>
  <si>
    <t>90 "přípojky</t>
  </si>
  <si>
    <t>355,363/97*90</t>
  </si>
  <si>
    <t>III. Etapa (2) - Plynovod</t>
  </si>
  <si>
    <t xml:space="preserve">    729 - Přípojka plynovodní</t>
  </si>
  <si>
    <t>723 - Zdravotechnika - vnitřní plynovod</t>
  </si>
  <si>
    <t>121101101R</t>
  </si>
  <si>
    <t>Sejmutí ornice s přemístěním na vzdálenost do 50 m</t>
  </si>
  <si>
    <t>-1589839573</t>
  </si>
  <si>
    <t>131201101R</t>
  </si>
  <si>
    <t>Hloubení jam nezapažených v hornině tř. 3 objemu do 100 m3</t>
  </si>
  <si>
    <t>690993846</t>
  </si>
  <si>
    <t>132201102R</t>
  </si>
  <si>
    <t>Hloubení rýh š do 600 mm v hornině tř. 3 objemu přes 100 m3</t>
  </si>
  <si>
    <t>278630901</t>
  </si>
  <si>
    <t>162201201R</t>
  </si>
  <si>
    <t>Vodorovné přemístění do 20 m nošením výkopku z horniny tř. 1 až 4</t>
  </si>
  <si>
    <t>478425113</t>
  </si>
  <si>
    <t>174101101R</t>
  </si>
  <si>
    <t>-964246897</t>
  </si>
  <si>
    <t>175111101R</t>
  </si>
  <si>
    <t>Obsypání potrubí ručně sypaninou bez prohození sítem, uloženou do 3 m</t>
  </si>
  <si>
    <t>792215966</t>
  </si>
  <si>
    <t>58154410R</t>
  </si>
  <si>
    <t>písek křemičitý sušený frakce 0,1</t>
  </si>
  <si>
    <t>-1185172768</t>
  </si>
  <si>
    <t>175111109R</t>
  </si>
  <si>
    <t>Příplatek k obsypání potrubí za ruční prohození sypaninysítem, uložené do 3 m</t>
  </si>
  <si>
    <t>1907931728</t>
  </si>
  <si>
    <t>215901101R</t>
  </si>
  <si>
    <t>Zhutnění podloží z hornin soudržných do 92% PS nebo nesoudržných sypkých I(d) do 0,8</t>
  </si>
  <si>
    <t>-1270406999</t>
  </si>
  <si>
    <t>729</t>
  </si>
  <si>
    <t>Přípojka plynovodní</t>
  </si>
  <si>
    <t>R01</t>
  </si>
  <si>
    <t>přístavek pro HUP (skříň APZ/PK-7)</t>
  </si>
  <si>
    <t>1120559468</t>
  </si>
  <si>
    <t>R02</t>
  </si>
  <si>
    <t>zaměření plynovodu</t>
  </si>
  <si>
    <t>bm</t>
  </si>
  <si>
    <t>2086868003</t>
  </si>
  <si>
    <t>R15</t>
  </si>
  <si>
    <t>potrubí PE D63 SDR11</t>
  </si>
  <si>
    <t>1253010322</t>
  </si>
  <si>
    <t>R17</t>
  </si>
  <si>
    <t>potrubí PE D32 SDR 11 - pl. přípojky</t>
  </si>
  <si>
    <t>1876525574</t>
  </si>
  <si>
    <t>R19</t>
  </si>
  <si>
    <t>přechodka PE/ocel D32</t>
  </si>
  <si>
    <t>-544900734</t>
  </si>
  <si>
    <t>R23</t>
  </si>
  <si>
    <t xml:space="preserve">držák přechodky </t>
  </si>
  <si>
    <t>2100024181</t>
  </si>
  <si>
    <t>R25</t>
  </si>
  <si>
    <t>ochranná trubka PE50 SDR 11</t>
  </si>
  <si>
    <t>-326627711</t>
  </si>
  <si>
    <t>T-kus liniový PE D 63/63</t>
  </si>
  <si>
    <t>100973738</t>
  </si>
  <si>
    <t>R3-</t>
  </si>
  <si>
    <t>folie šíře 300mm</t>
  </si>
  <si>
    <t>322742943</t>
  </si>
  <si>
    <t>T-kus navrtávací přípojkový D63/D32</t>
  </si>
  <si>
    <t>801214379</t>
  </si>
  <si>
    <t>Elektrospojka PE D63/63</t>
  </si>
  <si>
    <t>-1831951417</t>
  </si>
  <si>
    <t>R5-</t>
  </si>
  <si>
    <t>kontrolní vodič</t>
  </si>
  <si>
    <t>-2089223872</t>
  </si>
  <si>
    <t>záslepka PE D63</t>
  </si>
  <si>
    <t>950335572</t>
  </si>
  <si>
    <t>R6-</t>
  </si>
  <si>
    <t>tlaková zkouška</t>
  </si>
  <si>
    <t>soubor</t>
  </si>
  <si>
    <t>105361357</t>
  </si>
  <si>
    <t>R7</t>
  </si>
  <si>
    <t>revize plynovodu</t>
  </si>
  <si>
    <t>-255435237</t>
  </si>
  <si>
    <t>723</t>
  </si>
  <si>
    <t>Zdravotechnika - vnitřní plynovod</t>
  </si>
  <si>
    <t>723239103R</t>
  </si>
  <si>
    <t>Montáž armatur plynovodních se dvěma závity G 1 včetně kulového kohoutu</t>
  </si>
  <si>
    <t>107607195</t>
  </si>
  <si>
    <t>III. etapa (3) - Veřejné osvět...</t>
  </si>
  <si>
    <t xml:space="preserve">    01 - spínače, krabice</t>
  </si>
  <si>
    <t xml:space="preserve">    02 - trubky, vodiče, kabely</t>
  </si>
  <si>
    <t xml:space="preserve">    03 - sam. montáže</t>
  </si>
  <si>
    <t xml:space="preserve">    04m - spínače, krabice-materiál</t>
  </si>
  <si>
    <t xml:space="preserve">    05m - trubky, vodiče, kabely- materiál</t>
  </si>
  <si>
    <t xml:space="preserve">    06 - písek, štěrk, štěrkodrť</t>
  </si>
  <si>
    <t xml:space="preserve">    07 - dodávka</t>
  </si>
  <si>
    <t xml:space="preserve">    08 - hodinové zúčtovací sazby</t>
  </si>
  <si>
    <t xml:space="preserve">    09 - zemní práce</t>
  </si>
  <si>
    <t xml:space="preserve">    10 - podružný materiál, podíl výkonů, dopravné</t>
  </si>
  <si>
    <t>01</t>
  </si>
  <si>
    <t>spínače, krabice</t>
  </si>
  <si>
    <t>R001</t>
  </si>
  <si>
    <t>svorka SR02</t>
  </si>
  <si>
    <t>-894597679</t>
  </si>
  <si>
    <t>R002</t>
  </si>
  <si>
    <t>svítidlo LED ampera Mini 27W, IP66</t>
  </si>
  <si>
    <t>-1395150818</t>
  </si>
  <si>
    <t>02</t>
  </si>
  <si>
    <t>trubky, vodiče, kabely</t>
  </si>
  <si>
    <t>R003</t>
  </si>
  <si>
    <t>CYKY 4Jx10 750V (VU)</t>
  </si>
  <si>
    <t>-2008410096</t>
  </si>
  <si>
    <t>R004</t>
  </si>
  <si>
    <t>CYKY 3Jx1,5 750V (VU)</t>
  </si>
  <si>
    <t>-550035855</t>
  </si>
  <si>
    <t>R005</t>
  </si>
  <si>
    <t>pásek FeZn 30/4mm (VU)</t>
  </si>
  <si>
    <t>145979618</t>
  </si>
  <si>
    <t>R006</t>
  </si>
  <si>
    <t>chránička Kopoflex KF 09040 (VU) do země</t>
  </si>
  <si>
    <t>-507286326</t>
  </si>
  <si>
    <t>03</t>
  </si>
  <si>
    <t>sam. montáže</t>
  </si>
  <si>
    <t>R007</t>
  </si>
  <si>
    <t>ukončení kabelů do 5x4</t>
  </si>
  <si>
    <t>1445932276</t>
  </si>
  <si>
    <t>R008</t>
  </si>
  <si>
    <t>ukončení kabelů do 5x16</t>
  </si>
  <si>
    <t>-891472897</t>
  </si>
  <si>
    <t>04m</t>
  </si>
  <si>
    <t>spínače, krabice-materiál</t>
  </si>
  <si>
    <t>-1462810030</t>
  </si>
  <si>
    <t>svítidlo LED Ampera mini 27W, IP66</t>
  </si>
  <si>
    <t>554551478</t>
  </si>
  <si>
    <t>05m</t>
  </si>
  <si>
    <t>trubky, vodiče, kabely- materiál</t>
  </si>
  <si>
    <t>CYKY 4Jx10 750V</t>
  </si>
  <si>
    <t>-1460298382</t>
  </si>
  <si>
    <t>CYKY 3Jx1,5 750V</t>
  </si>
  <si>
    <t>348642183</t>
  </si>
  <si>
    <t>pásek FeZn 30/4mm</t>
  </si>
  <si>
    <t>1814219594</t>
  </si>
  <si>
    <t>chránička Kopoflex KF 0900</t>
  </si>
  <si>
    <t>-363077938</t>
  </si>
  <si>
    <t>06</t>
  </si>
  <si>
    <t>písek, štěrk, štěrkodrť</t>
  </si>
  <si>
    <t>R009</t>
  </si>
  <si>
    <t>beton B15</t>
  </si>
  <si>
    <t>1279317945</t>
  </si>
  <si>
    <t>R0101</t>
  </si>
  <si>
    <t>štěrkodrť 0-22mm</t>
  </si>
  <si>
    <t>1773893409</t>
  </si>
  <si>
    <t>R011</t>
  </si>
  <si>
    <t>štěrkopísek</t>
  </si>
  <si>
    <t>-1669363337</t>
  </si>
  <si>
    <t>R010</t>
  </si>
  <si>
    <t>kopaný písek do trasy tl.10+10cm</t>
  </si>
  <si>
    <t>-694062165</t>
  </si>
  <si>
    <t>07</t>
  </si>
  <si>
    <t>dodávka</t>
  </si>
  <si>
    <t>R012</t>
  </si>
  <si>
    <t>sloup kuželový, hliníkový, SAL-60dz, vyzbrojený, vč. osazení a ochr.manžety</t>
  </si>
  <si>
    <t>1555742349</t>
  </si>
  <si>
    <t>08</t>
  </si>
  <si>
    <t>hodinové zúčtovací sazby</t>
  </si>
  <si>
    <t>R013</t>
  </si>
  <si>
    <t>výchozí revizní zpráva</t>
  </si>
  <si>
    <t>hod.</t>
  </si>
  <si>
    <t>-1435700467</t>
  </si>
  <si>
    <t>R014</t>
  </si>
  <si>
    <t>projektová dokumenatce sk.stavu po realizaci</t>
  </si>
  <si>
    <t>559779099</t>
  </si>
  <si>
    <t>09</t>
  </si>
  <si>
    <t>zemní práce</t>
  </si>
  <si>
    <t>R015</t>
  </si>
  <si>
    <t xml:space="preserve">vytýčení trati kabelového vedení v zastavěném prostoru </t>
  </si>
  <si>
    <t>-1560176755</t>
  </si>
  <si>
    <t>R016</t>
  </si>
  <si>
    <t>výkop kabelové rýhy š.35x40cm zem. tř.3 volný terén</t>
  </si>
  <si>
    <t>-132419327</t>
  </si>
  <si>
    <t>R017</t>
  </si>
  <si>
    <t>zához kabelové rýhy š.35x40cm zem. tř.3 volný terén</t>
  </si>
  <si>
    <t>1246370986</t>
  </si>
  <si>
    <t>R018</t>
  </si>
  <si>
    <t>výkop kabelové rýhy š.50x100cm zem. tř.4</t>
  </si>
  <si>
    <t>1375391398</t>
  </si>
  <si>
    <t>R019</t>
  </si>
  <si>
    <t>zához kabelové rýhy š.50x100cm zem. tř.4</t>
  </si>
  <si>
    <t>-2130182895</t>
  </si>
  <si>
    <t>R020</t>
  </si>
  <si>
    <t>osazení trubky HD PE Js279.2 pro sloup</t>
  </si>
  <si>
    <t>-1670450482</t>
  </si>
  <si>
    <t>R021</t>
  </si>
  <si>
    <t>betonový základ (poklička) pro sloup</t>
  </si>
  <si>
    <t>-1234498935</t>
  </si>
  <si>
    <t>R022</t>
  </si>
  <si>
    <t>folie výstražná š.33cm včetně materiálu</t>
  </si>
  <si>
    <t>730108310</t>
  </si>
  <si>
    <t>podružný materiál, podíl výkonů, dopravné</t>
  </si>
  <si>
    <t>podružný materiál</t>
  </si>
  <si>
    <t>soub</t>
  </si>
  <si>
    <t>2014899864</t>
  </si>
  <si>
    <t>podíl přidr. výkonů a navázaného materálu</t>
  </si>
  <si>
    <t>995770938</t>
  </si>
  <si>
    <t>dopravné a ostatní režie</t>
  </si>
  <si>
    <t>813501470</t>
  </si>
  <si>
    <t>doprava dodávek</t>
  </si>
  <si>
    <t>169160585</t>
  </si>
  <si>
    <t xml:space="preserve">III.etapa (3) - Přípojky nn </t>
  </si>
  <si>
    <t xml:space="preserve">    01 - montáže (VC21-M, 46-M, 7/32)-spínače, krabice,svítidla, trubky, vodiče, kabely...</t>
  </si>
  <si>
    <t xml:space="preserve">    02 - rozváděče</t>
  </si>
  <si>
    <t xml:space="preserve">    04m - materiály(OCEP)spínače, krabice, svítidla, trubky, vodiče, kabely</t>
  </si>
  <si>
    <t xml:space="preserve">    05m - rozváděče</t>
  </si>
  <si>
    <t>montáže (VC21-M, 46-M, 7/32)-spínače, krabice,svítidla, trubky, vodiče, kabely...</t>
  </si>
  <si>
    <t>CYKY 4Jx10mm2 (VU)</t>
  </si>
  <si>
    <t>2084167955</t>
  </si>
  <si>
    <t>ukonč.kab.smršt.zákl. do 4x10mm2</t>
  </si>
  <si>
    <t>190234505</t>
  </si>
  <si>
    <t>rozváděče</t>
  </si>
  <si>
    <t>osazení skříně ER212/NKP7P/C CEZ (kompaktní pilíř DCK)</t>
  </si>
  <si>
    <t>-661583078</t>
  </si>
  <si>
    <t>jistič LPN-25-3</t>
  </si>
  <si>
    <t>-1022260139</t>
  </si>
  <si>
    <t>materiály(OCEP)spínače, krabice, svítidla, trubky, vodiče, kabely</t>
  </si>
  <si>
    <t>CYKY 4Jx10mm2</t>
  </si>
  <si>
    <t>198035852</t>
  </si>
  <si>
    <t>skříň ER212/NKP7P/C CEZ(kompaktní pilíř DCK, vč. saz.jističe</t>
  </si>
  <si>
    <t>1854141955</t>
  </si>
  <si>
    <t>393850534</t>
  </si>
  <si>
    <t>688495942</t>
  </si>
  <si>
    <t>projektová dokumentace sk.stavu po realizaci</t>
  </si>
  <si>
    <t>177893220</t>
  </si>
  <si>
    <t xml:space="preserve">III. Etapa VON - Vedlejší a ostatní náklady </t>
  </si>
  <si>
    <t>VRN - Vedlejší rozpočtové náklady</t>
  </si>
  <si>
    <t>VRN</t>
  </si>
  <si>
    <t>Vedlejší rozpočtové náklady</t>
  </si>
  <si>
    <t>011503000</t>
  </si>
  <si>
    <t>Stavební průzkum bez rozlišení</t>
  </si>
  <si>
    <t>1024</t>
  </si>
  <si>
    <t>1908291697</t>
  </si>
  <si>
    <t>Archeologický průzkum,  ZAV, významější nálezy se neočekávají</t>
  </si>
  <si>
    <t>012103000</t>
  </si>
  <si>
    <t>Geodetické práce před výstavbou</t>
  </si>
  <si>
    <t>898525684</t>
  </si>
  <si>
    <t>SO 01</t>
  </si>
  <si>
    <t xml:space="preserve">Délka cesty  je </t>
  </si>
  <si>
    <t>viz. dle PD</t>
  </si>
  <si>
    <t>plocha   cesty je</t>
  </si>
  <si>
    <t>zaměření budoucí stavby</t>
  </si>
  <si>
    <t>vytyčení hranic dotčených pozemků</t>
  </si>
  <si>
    <t>012303000</t>
  </si>
  <si>
    <t>Geodetické práce po výstavbě</t>
  </si>
  <si>
    <t>1119549270</t>
  </si>
  <si>
    <t>Geodetické zaměření skutečně provedeného díla</t>
  </si>
  <si>
    <t>3x v tištěné podobě a 1x v digitálním vyhotovení</t>
  </si>
  <si>
    <t>013254000</t>
  </si>
  <si>
    <t>Dokumentace skutečného provedení stavby</t>
  </si>
  <si>
    <t>-989656479</t>
  </si>
  <si>
    <t>3x tištěná dokumentace, 1x na CD</t>
  </si>
  <si>
    <t>032903000</t>
  </si>
  <si>
    <t>Náklady na provoz a údržbu vybavení staveniště</t>
  </si>
  <si>
    <t>-943295742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</si>
  <si>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</si>
  <si>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</si>
  <si>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</si>
  <si>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</si>
  <si>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</si>
  <si>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-1739922380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</si>
  <si>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</si>
  <si>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</si>
  <si>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</si>
  <si>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</si>
  <si>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144435557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</si>
  <si>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</si>
  <si>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</si>
  <si>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</si>
  <si>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Průkazní zkouška zemin</t>
  </si>
  <si>
    <t>075603000</t>
  </si>
  <si>
    <t>Jiná ochranná pásma</t>
  </si>
  <si>
    <t>616295413</t>
  </si>
  <si>
    <t>Zajištění ochrany a vytýčení podzemních inženýrských sítí uvedených v projektové dokumentaci dle podmínek v dokladové části.</t>
  </si>
  <si>
    <t>Dle vyjádření  správců  v době zpracování PD byla dotčena síť  ČEZ a CETIN.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</si>
</sst>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topLeftCell="A9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3"/>
      <c r="AQ5" s="23"/>
      <c r="AR5" s="21"/>
      <c r="BE5" s="29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3"/>
      <c r="AQ6" s="23"/>
      <c r="AR6" s="21"/>
      <c r="BE6" s="29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5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5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5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95"/>
      <c r="BS13" s="18" t="s">
        <v>6</v>
      </c>
    </row>
    <row r="14" spans="1:74" ht="12.75">
      <c r="B14" s="22"/>
      <c r="C14" s="23"/>
      <c r="D14" s="23"/>
      <c r="E14" s="300" t="s">
        <v>28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5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95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5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5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5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5"/>
    </row>
    <row r="23" spans="1:71" s="1" customFormat="1" ht="16.5" customHeight="1">
      <c r="B23" s="22"/>
      <c r="C23" s="23"/>
      <c r="D23" s="23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3"/>
      <c r="AP23" s="23"/>
      <c r="AQ23" s="23"/>
      <c r="AR23" s="21"/>
      <c r="BE23" s="29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5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3">
        <f>ROUND(AG94,2)</f>
        <v>0</v>
      </c>
      <c r="AL26" s="304"/>
      <c r="AM26" s="304"/>
      <c r="AN26" s="304"/>
      <c r="AO26" s="304"/>
      <c r="AP26" s="37"/>
      <c r="AQ26" s="37"/>
      <c r="AR26" s="40"/>
      <c r="BE26" s="29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5" t="s">
        <v>34</v>
      </c>
      <c r="M28" s="305"/>
      <c r="N28" s="305"/>
      <c r="O28" s="305"/>
      <c r="P28" s="305"/>
      <c r="Q28" s="37"/>
      <c r="R28" s="37"/>
      <c r="S28" s="37"/>
      <c r="T28" s="37"/>
      <c r="U28" s="37"/>
      <c r="V28" s="37"/>
      <c r="W28" s="305" t="s">
        <v>35</v>
      </c>
      <c r="X28" s="305"/>
      <c r="Y28" s="305"/>
      <c r="Z28" s="305"/>
      <c r="AA28" s="305"/>
      <c r="AB28" s="305"/>
      <c r="AC28" s="305"/>
      <c r="AD28" s="305"/>
      <c r="AE28" s="305"/>
      <c r="AF28" s="37"/>
      <c r="AG28" s="37"/>
      <c r="AH28" s="37"/>
      <c r="AI28" s="37"/>
      <c r="AJ28" s="37"/>
      <c r="AK28" s="305" t="s">
        <v>36</v>
      </c>
      <c r="AL28" s="305"/>
      <c r="AM28" s="305"/>
      <c r="AN28" s="305"/>
      <c r="AO28" s="305"/>
      <c r="AP28" s="37"/>
      <c r="AQ28" s="37"/>
      <c r="AR28" s="40"/>
      <c r="BE28" s="295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08">
        <v>0.21</v>
      </c>
      <c r="M29" s="307"/>
      <c r="N29" s="307"/>
      <c r="O29" s="307"/>
      <c r="P29" s="307"/>
      <c r="Q29" s="42"/>
      <c r="R29" s="42"/>
      <c r="S29" s="42"/>
      <c r="T29" s="42"/>
      <c r="U29" s="42"/>
      <c r="V29" s="42"/>
      <c r="W29" s="306">
        <f>ROUND(AZ94, 2)</f>
        <v>0</v>
      </c>
      <c r="X29" s="307"/>
      <c r="Y29" s="307"/>
      <c r="Z29" s="307"/>
      <c r="AA29" s="307"/>
      <c r="AB29" s="307"/>
      <c r="AC29" s="307"/>
      <c r="AD29" s="307"/>
      <c r="AE29" s="307"/>
      <c r="AF29" s="42"/>
      <c r="AG29" s="42"/>
      <c r="AH29" s="42"/>
      <c r="AI29" s="42"/>
      <c r="AJ29" s="42"/>
      <c r="AK29" s="306">
        <f>ROUND(AV94, 2)</f>
        <v>0</v>
      </c>
      <c r="AL29" s="307"/>
      <c r="AM29" s="307"/>
      <c r="AN29" s="307"/>
      <c r="AO29" s="307"/>
      <c r="AP29" s="42"/>
      <c r="AQ29" s="42"/>
      <c r="AR29" s="43"/>
      <c r="BE29" s="296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08">
        <v>0.15</v>
      </c>
      <c r="M30" s="307"/>
      <c r="N30" s="307"/>
      <c r="O30" s="307"/>
      <c r="P30" s="307"/>
      <c r="Q30" s="42"/>
      <c r="R30" s="42"/>
      <c r="S30" s="42"/>
      <c r="T30" s="42"/>
      <c r="U30" s="42"/>
      <c r="V30" s="42"/>
      <c r="W30" s="306">
        <f>ROUND(BA94, 2)</f>
        <v>0</v>
      </c>
      <c r="X30" s="307"/>
      <c r="Y30" s="307"/>
      <c r="Z30" s="307"/>
      <c r="AA30" s="307"/>
      <c r="AB30" s="307"/>
      <c r="AC30" s="307"/>
      <c r="AD30" s="307"/>
      <c r="AE30" s="307"/>
      <c r="AF30" s="42"/>
      <c r="AG30" s="42"/>
      <c r="AH30" s="42"/>
      <c r="AI30" s="42"/>
      <c r="AJ30" s="42"/>
      <c r="AK30" s="306">
        <f>ROUND(AW94, 2)</f>
        <v>0</v>
      </c>
      <c r="AL30" s="307"/>
      <c r="AM30" s="307"/>
      <c r="AN30" s="307"/>
      <c r="AO30" s="307"/>
      <c r="AP30" s="42"/>
      <c r="AQ30" s="42"/>
      <c r="AR30" s="43"/>
      <c r="BE30" s="296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08">
        <v>0.21</v>
      </c>
      <c r="M31" s="307"/>
      <c r="N31" s="307"/>
      <c r="O31" s="307"/>
      <c r="P31" s="307"/>
      <c r="Q31" s="42"/>
      <c r="R31" s="42"/>
      <c r="S31" s="42"/>
      <c r="T31" s="42"/>
      <c r="U31" s="42"/>
      <c r="V31" s="42"/>
      <c r="W31" s="306">
        <f>ROUND(BB94, 2)</f>
        <v>0</v>
      </c>
      <c r="X31" s="307"/>
      <c r="Y31" s="307"/>
      <c r="Z31" s="307"/>
      <c r="AA31" s="307"/>
      <c r="AB31" s="307"/>
      <c r="AC31" s="307"/>
      <c r="AD31" s="307"/>
      <c r="AE31" s="307"/>
      <c r="AF31" s="42"/>
      <c r="AG31" s="42"/>
      <c r="AH31" s="42"/>
      <c r="AI31" s="42"/>
      <c r="AJ31" s="42"/>
      <c r="AK31" s="306">
        <v>0</v>
      </c>
      <c r="AL31" s="307"/>
      <c r="AM31" s="307"/>
      <c r="AN31" s="307"/>
      <c r="AO31" s="307"/>
      <c r="AP31" s="42"/>
      <c r="AQ31" s="42"/>
      <c r="AR31" s="43"/>
      <c r="BE31" s="296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08">
        <v>0.15</v>
      </c>
      <c r="M32" s="307"/>
      <c r="N32" s="307"/>
      <c r="O32" s="307"/>
      <c r="P32" s="307"/>
      <c r="Q32" s="42"/>
      <c r="R32" s="42"/>
      <c r="S32" s="42"/>
      <c r="T32" s="42"/>
      <c r="U32" s="42"/>
      <c r="V32" s="42"/>
      <c r="W32" s="306">
        <f>ROUND(BC94, 2)</f>
        <v>0</v>
      </c>
      <c r="X32" s="307"/>
      <c r="Y32" s="307"/>
      <c r="Z32" s="307"/>
      <c r="AA32" s="307"/>
      <c r="AB32" s="307"/>
      <c r="AC32" s="307"/>
      <c r="AD32" s="307"/>
      <c r="AE32" s="307"/>
      <c r="AF32" s="42"/>
      <c r="AG32" s="42"/>
      <c r="AH32" s="42"/>
      <c r="AI32" s="42"/>
      <c r="AJ32" s="42"/>
      <c r="AK32" s="306">
        <v>0</v>
      </c>
      <c r="AL32" s="307"/>
      <c r="AM32" s="307"/>
      <c r="AN32" s="307"/>
      <c r="AO32" s="307"/>
      <c r="AP32" s="42"/>
      <c r="AQ32" s="42"/>
      <c r="AR32" s="43"/>
      <c r="BE32" s="296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08">
        <v>0</v>
      </c>
      <c r="M33" s="307"/>
      <c r="N33" s="307"/>
      <c r="O33" s="307"/>
      <c r="P33" s="307"/>
      <c r="Q33" s="42"/>
      <c r="R33" s="42"/>
      <c r="S33" s="42"/>
      <c r="T33" s="42"/>
      <c r="U33" s="42"/>
      <c r="V33" s="42"/>
      <c r="W33" s="306">
        <f>ROUND(BD94, 2)</f>
        <v>0</v>
      </c>
      <c r="X33" s="307"/>
      <c r="Y33" s="307"/>
      <c r="Z33" s="307"/>
      <c r="AA33" s="307"/>
      <c r="AB33" s="307"/>
      <c r="AC33" s="307"/>
      <c r="AD33" s="307"/>
      <c r="AE33" s="307"/>
      <c r="AF33" s="42"/>
      <c r="AG33" s="42"/>
      <c r="AH33" s="42"/>
      <c r="AI33" s="42"/>
      <c r="AJ33" s="42"/>
      <c r="AK33" s="306">
        <v>0</v>
      </c>
      <c r="AL33" s="307"/>
      <c r="AM33" s="307"/>
      <c r="AN33" s="307"/>
      <c r="AO33" s="307"/>
      <c r="AP33" s="42"/>
      <c r="AQ33" s="42"/>
      <c r="AR33" s="43"/>
      <c r="BE33" s="296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5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12" t="s">
        <v>45</v>
      </c>
      <c r="Y35" s="310"/>
      <c r="Z35" s="310"/>
      <c r="AA35" s="310"/>
      <c r="AB35" s="310"/>
      <c r="AC35" s="46"/>
      <c r="AD35" s="46"/>
      <c r="AE35" s="46"/>
      <c r="AF35" s="46"/>
      <c r="AG35" s="46"/>
      <c r="AH35" s="46"/>
      <c r="AI35" s="46"/>
      <c r="AJ35" s="46"/>
      <c r="AK35" s="309">
        <f>SUM(AK26:AK33)</f>
        <v>0</v>
      </c>
      <c r="AL35" s="310"/>
      <c r="AM35" s="310"/>
      <c r="AN35" s="310"/>
      <c r="AO35" s="31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2019412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1" t="str">
        <f>K6</f>
        <v>Výstavba tdi Za Střelnicí III, Lanškroun 999</v>
      </c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292"/>
      <c r="AK85" s="292"/>
      <c r="AL85" s="292"/>
      <c r="AM85" s="292"/>
      <c r="AN85" s="292"/>
      <c r="AO85" s="29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17" t="str">
        <f>IF(AN8= "","",AN8)</f>
        <v>27. 12. 2019</v>
      </c>
      <c r="AN87" s="317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18" t="str">
        <f>IF(E17="","",E17)</f>
        <v xml:space="preserve"> </v>
      </c>
      <c r="AN89" s="319"/>
      <c r="AO89" s="319"/>
      <c r="AP89" s="319"/>
      <c r="AQ89" s="37"/>
      <c r="AR89" s="40"/>
      <c r="AS89" s="321" t="s">
        <v>53</v>
      </c>
      <c r="AT89" s="32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318" t="str">
        <f>IF(E20="","",E20)</f>
        <v xml:space="preserve"> </v>
      </c>
      <c r="AN90" s="319"/>
      <c r="AO90" s="319"/>
      <c r="AP90" s="319"/>
      <c r="AQ90" s="37"/>
      <c r="AR90" s="40"/>
      <c r="AS90" s="323"/>
      <c r="AT90" s="32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5"/>
      <c r="AT91" s="32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7" t="s">
        <v>54</v>
      </c>
      <c r="D92" s="288"/>
      <c r="E92" s="288"/>
      <c r="F92" s="288"/>
      <c r="G92" s="288"/>
      <c r="H92" s="74"/>
      <c r="I92" s="290" t="s">
        <v>55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316" t="s">
        <v>56</v>
      </c>
      <c r="AH92" s="288"/>
      <c r="AI92" s="288"/>
      <c r="AJ92" s="288"/>
      <c r="AK92" s="288"/>
      <c r="AL92" s="288"/>
      <c r="AM92" s="288"/>
      <c r="AN92" s="290" t="s">
        <v>57</v>
      </c>
      <c r="AO92" s="288"/>
      <c r="AP92" s="320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3">
        <f>ROUND(SUM(AG95:AG104),2)</f>
        <v>0</v>
      </c>
      <c r="AH94" s="293"/>
      <c r="AI94" s="293"/>
      <c r="AJ94" s="293"/>
      <c r="AK94" s="293"/>
      <c r="AL94" s="293"/>
      <c r="AM94" s="293"/>
      <c r="AN94" s="327">
        <f t="shared" ref="AN94:AN104" si="0">SUM(AG94,AT94)</f>
        <v>0</v>
      </c>
      <c r="AO94" s="327"/>
      <c r="AP94" s="327"/>
      <c r="AQ94" s="86" t="s">
        <v>1</v>
      </c>
      <c r="AR94" s="87"/>
      <c r="AS94" s="88">
        <f>ROUND(SUM(AS95:AS104),2)</f>
        <v>0</v>
      </c>
      <c r="AT94" s="89">
        <f t="shared" ref="AT94:AT104" si="1">ROUND(SUM(AV94:AW94),2)</f>
        <v>0</v>
      </c>
      <c r="AU94" s="90">
        <f>ROUND(SUM(AU95:AU104),5)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ROUND(SUM(AZ95:AZ104),2)</f>
        <v>0</v>
      </c>
      <c r="BA94" s="89">
        <f>ROUND(SUM(BA95:BA104),2)</f>
        <v>0</v>
      </c>
      <c r="BB94" s="89">
        <f>ROUND(SUM(BB95:BB104),2)</f>
        <v>0</v>
      </c>
      <c r="BC94" s="89">
        <f>ROUND(SUM(BC95:BC104),2)</f>
        <v>0</v>
      </c>
      <c r="BD94" s="91">
        <f>ROUND(SUM(BD95:BD104),2)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24.75" customHeight="1">
      <c r="A95" s="94" t="s">
        <v>77</v>
      </c>
      <c r="B95" s="95"/>
      <c r="C95" s="96"/>
      <c r="D95" s="289" t="s">
        <v>78</v>
      </c>
      <c r="E95" s="289"/>
      <c r="F95" s="289"/>
      <c r="G95" s="289"/>
      <c r="H95" s="289"/>
      <c r="I95" s="97"/>
      <c r="J95" s="289" t="s">
        <v>79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314">
        <f>'III. etapa - Komunikace'!J30</f>
        <v>0</v>
      </c>
      <c r="AH95" s="315"/>
      <c r="AI95" s="315"/>
      <c r="AJ95" s="315"/>
      <c r="AK95" s="315"/>
      <c r="AL95" s="315"/>
      <c r="AM95" s="315"/>
      <c r="AN95" s="314">
        <f t="shared" si="0"/>
        <v>0</v>
      </c>
      <c r="AO95" s="315"/>
      <c r="AP95" s="315"/>
      <c r="AQ95" s="98" t="s">
        <v>80</v>
      </c>
      <c r="AR95" s="99"/>
      <c r="AS95" s="100">
        <v>0</v>
      </c>
      <c r="AT95" s="101">
        <f t="shared" si="1"/>
        <v>0</v>
      </c>
      <c r="AU95" s="102">
        <f>'III. etapa - Komunikace'!P124</f>
        <v>0</v>
      </c>
      <c r="AV95" s="101">
        <f>'III. etapa - Komunikace'!J33</f>
        <v>0</v>
      </c>
      <c r="AW95" s="101">
        <f>'III. etapa - Komunikace'!J34</f>
        <v>0</v>
      </c>
      <c r="AX95" s="101">
        <f>'III. etapa - Komunikace'!J35</f>
        <v>0</v>
      </c>
      <c r="AY95" s="101">
        <f>'III. etapa - Komunikace'!J36</f>
        <v>0</v>
      </c>
      <c r="AZ95" s="101">
        <f>'III. etapa - Komunikace'!F33</f>
        <v>0</v>
      </c>
      <c r="BA95" s="101">
        <f>'III. etapa - Komunikace'!F34</f>
        <v>0</v>
      </c>
      <c r="BB95" s="101">
        <f>'III. etapa - Komunikace'!F35</f>
        <v>0</v>
      </c>
      <c r="BC95" s="101">
        <f>'III. etapa - Komunikace'!F36</f>
        <v>0</v>
      </c>
      <c r="BD95" s="103">
        <f>'III. etapa - Komunikace'!F37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24.75" customHeight="1">
      <c r="A96" s="94" t="s">
        <v>77</v>
      </c>
      <c r="B96" s="95"/>
      <c r="C96" s="96"/>
      <c r="D96" s="289" t="s">
        <v>84</v>
      </c>
      <c r="E96" s="289"/>
      <c r="F96" s="289"/>
      <c r="G96" s="289"/>
      <c r="H96" s="289"/>
      <c r="I96" s="97"/>
      <c r="J96" s="289" t="s">
        <v>85</v>
      </c>
      <c r="K96" s="289"/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314">
        <f>'III. E 02 - 1 - Řady'!J30</f>
        <v>0</v>
      </c>
      <c r="AH96" s="315"/>
      <c r="AI96" s="315"/>
      <c r="AJ96" s="315"/>
      <c r="AK96" s="315"/>
      <c r="AL96" s="315"/>
      <c r="AM96" s="315"/>
      <c r="AN96" s="314">
        <f t="shared" si="0"/>
        <v>0</v>
      </c>
      <c r="AO96" s="315"/>
      <c r="AP96" s="315"/>
      <c r="AQ96" s="98" t="s">
        <v>80</v>
      </c>
      <c r="AR96" s="99"/>
      <c r="AS96" s="100">
        <v>0</v>
      </c>
      <c r="AT96" s="101">
        <f t="shared" si="1"/>
        <v>0</v>
      </c>
      <c r="AU96" s="102">
        <f>'III. E 02 - 1 - Řady'!P123</f>
        <v>0</v>
      </c>
      <c r="AV96" s="101">
        <f>'III. E 02 - 1 - Řady'!J33</f>
        <v>0</v>
      </c>
      <c r="AW96" s="101">
        <f>'III. E 02 - 1 - Řady'!J34</f>
        <v>0</v>
      </c>
      <c r="AX96" s="101">
        <f>'III. E 02 - 1 - Řady'!J35</f>
        <v>0</v>
      </c>
      <c r="AY96" s="101">
        <f>'III. E 02 - 1 - Řady'!J36</f>
        <v>0</v>
      </c>
      <c r="AZ96" s="101">
        <f>'III. E 02 - 1 - Řady'!F33</f>
        <v>0</v>
      </c>
      <c r="BA96" s="101">
        <f>'III. E 02 - 1 - Řady'!F34</f>
        <v>0</v>
      </c>
      <c r="BB96" s="101">
        <f>'III. E 02 - 1 - Řady'!F35</f>
        <v>0</v>
      </c>
      <c r="BC96" s="101">
        <f>'III. E 02 - 1 - Řady'!F36</f>
        <v>0</v>
      </c>
      <c r="BD96" s="103">
        <f>'III. E 02 - 1 - Řady'!F37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91" s="7" customFormat="1" ht="24.75" customHeight="1">
      <c r="A97" s="94" t="s">
        <v>77</v>
      </c>
      <c r="B97" s="95"/>
      <c r="C97" s="96"/>
      <c r="D97" s="289" t="s">
        <v>87</v>
      </c>
      <c r="E97" s="289"/>
      <c r="F97" s="289"/>
      <c r="G97" s="289"/>
      <c r="H97" s="289"/>
      <c r="I97" s="97"/>
      <c r="J97" s="289" t="s">
        <v>88</v>
      </c>
      <c r="K97" s="289"/>
      <c r="L97" s="289"/>
      <c r="M97" s="289"/>
      <c r="N97" s="289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314">
        <f>'III. E 02 (1) - 2 - Přípojky'!J30</f>
        <v>0</v>
      </c>
      <c r="AH97" s="315"/>
      <c r="AI97" s="315"/>
      <c r="AJ97" s="315"/>
      <c r="AK97" s="315"/>
      <c r="AL97" s="315"/>
      <c r="AM97" s="315"/>
      <c r="AN97" s="314">
        <f t="shared" si="0"/>
        <v>0</v>
      </c>
      <c r="AO97" s="315"/>
      <c r="AP97" s="315"/>
      <c r="AQ97" s="98" t="s">
        <v>80</v>
      </c>
      <c r="AR97" s="99"/>
      <c r="AS97" s="100">
        <v>0</v>
      </c>
      <c r="AT97" s="101">
        <f t="shared" si="1"/>
        <v>0</v>
      </c>
      <c r="AU97" s="102">
        <f>'III. E 02 (1) - 2 - Přípojky'!P122</f>
        <v>0</v>
      </c>
      <c r="AV97" s="101">
        <f>'III. E 02 (1) - 2 - Přípojky'!J33</f>
        <v>0</v>
      </c>
      <c r="AW97" s="101">
        <f>'III. E 02 (1) - 2 - Přípojky'!J34</f>
        <v>0</v>
      </c>
      <c r="AX97" s="101">
        <f>'III. E 02 (1) - 2 - Přípojky'!J35</f>
        <v>0</v>
      </c>
      <c r="AY97" s="101">
        <f>'III. E 02 (1) - 2 - Přípojky'!J36</f>
        <v>0</v>
      </c>
      <c r="AZ97" s="101">
        <f>'III. E 02 (1) - 2 - Přípojky'!F33</f>
        <v>0</v>
      </c>
      <c r="BA97" s="101">
        <f>'III. E 02 (1) - 2 - Přípojky'!F34</f>
        <v>0</v>
      </c>
      <c r="BB97" s="101">
        <f>'III. E 02 (1) - 2 - Přípojky'!F35</f>
        <v>0</v>
      </c>
      <c r="BC97" s="101">
        <f>'III. E 02 (1) - 2 - Přípojky'!F36</f>
        <v>0</v>
      </c>
      <c r="BD97" s="103">
        <f>'III. E 02 (1) - 2 - Přípojky'!F37</f>
        <v>0</v>
      </c>
      <c r="BT97" s="104" t="s">
        <v>81</v>
      </c>
      <c r="BV97" s="104" t="s">
        <v>75</v>
      </c>
      <c r="BW97" s="104" t="s">
        <v>89</v>
      </c>
      <c r="BX97" s="104" t="s">
        <v>5</v>
      </c>
      <c r="CL97" s="104" t="s">
        <v>1</v>
      </c>
      <c r="CM97" s="104" t="s">
        <v>83</v>
      </c>
    </row>
    <row r="98" spans="1:91" s="7" customFormat="1" ht="37.5" customHeight="1">
      <c r="A98" s="94" t="s">
        <v>77</v>
      </c>
      <c r="B98" s="95"/>
      <c r="C98" s="96"/>
      <c r="D98" s="289" t="s">
        <v>90</v>
      </c>
      <c r="E98" s="289"/>
      <c r="F98" s="289"/>
      <c r="G98" s="289"/>
      <c r="H98" s="289"/>
      <c r="I98" s="97"/>
      <c r="J98" s="289" t="s">
        <v>91</v>
      </c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314">
        <f>'III. etapa (1) - Dešťová ...'!J30</f>
        <v>0</v>
      </c>
      <c r="AH98" s="315"/>
      <c r="AI98" s="315"/>
      <c r="AJ98" s="315"/>
      <c r="AK98" s="315"/>
      <c r="AL98" s="315"/>
      <c r="AM98" s="315"/>
      <c r="AN98" s="314">
        <f t="shared" si="0"/>
        <v>0</v>
      </c>
      <c r="AO98" s="315"/>
      <c r="AP98" s="315"/>
      <c r="AQ98" s="98" t="s">
        <v>80</v>
      </c>
      <c r="AR98" s="99"/>
      <c r="AS98" s="100">
        <v>0</v>
      </c>
      <c r="AT98" s="101">
        <f t="shared" si="1"/>
        <v>0</v>
      </c>
      <c r="AU98" s="102">
        <f>'III. etapa (1) - Dešťová ...'!P121</f>
        <v>0</v>
      </c>
      <c r="AV98" s="101">
        <f>'III. etapa (1) - Dešťová ...'!J33</f>
        <v>0</v>
      </c>
      <c r="AW98" s="101">
        <f>'III. etapa (1) - Dešťová ...'!J34</f>
        <v>0</v>
      </c>
      <c r="AX98" s="101">
        <f>'III. etapa (1) - Dešťová ...'!J35</f>
        <v>0</v>
      </c>
      <c r="AY98" s="101">
        <f>'III. etapa (1) - Dešťová ...'!J36</f>
        <v>0</v>
      </c>
      <c r="AZ98" s="101">
        <f>'III. etapa (1) - Dešťová ...'!F33</f>
        <v>0</v>
      </c>
      <c r="BA98" s="101">
        <f>'III. etapa (1) - Dešťová ...'!F34</f>
        <v>0</v>
      </c>
      <c r="BB98" s="101">
        <f>'III. etapa (1) - Dešťová ...'!F35</f>
        <v>0</v>
      </c>
      <c r="BC98" s="101">
        <f>'III. etapa (1) - Dešťová ...'!F36</f>
        <v>0</v>
      </c>
      <c r="BD98" s="103">
        <f>'III. etapa (1) - Dešťová ...'!F37</f>
        <v>0</v>
      </c>
      <c r="BT98" s="104" t="s">
        <v>81</v>
      </c>
      <c r="BV98" s="104" t="s">
        <v>75</v>
      </c>
      <c r="BW98" s="104" t="s">
        <v>92</v>
      </c>
      <c r="BX98" s="104" t="s">
        <v>5</v>
      </c>
      <c r="CL98" s="104" t="s">
        <v>1</v>
      </c>
      <c r="CM98" s="104" t="s">
        <v>83</v>
      </c>
    </row>
    <row r="99" spans="1:91" s="7" customFormat="1" ht="24.75" customHeight="1">
      <c r="A99" s="94" t="s">
        <v>77</v>
      </c>
      <c r="B99" s="95"/>
      <c r="C99" s="96"/>
      <c r="D99" s="289" t="s">
        <v>93</v>
      </c>
      <c r="E99" s="289"/>
      <c r="F99" s="289"/>
      <c r="G99" s="289"/>
      <c r="H99" s="289"/>
      <c r="I99" s="97"/>
      <c r="J99" s="289" t="s">
        <v>94</v>
      </c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314">
        <f>'III. E -04-1 - Sběrače'!J30</f>
        <v>0</v>
      </c>
      <c r="AH99" s="315"/>
      <c r="AI99" s="315"/>
      <c r="AJ99" s="315"/>
      <c r="AK99" s="315"/>
      <c r="AL99" s="315"/>
      <c r="AM99" s="315"/>
      <c r="AN99" s="314">
        <f t="shared" si="0"/>
        <v>0</v>
      </c>
      <c r="AO99" s="315"/>
      <c r="AP99" s="315"/>
      <c r="AQ99" s="98" t="s">
        <v>80</v>
      </c>
      <c r="AR99" s="99"/>
      <c r="AS99" s="100">
        <v>0</v>
      </c>
      <c r="AT99" s="101">
        <f t="shared" si="1"/>
        <v>0</v>
      </c>
      <c r="AU99" s="102">
        <f>'III. E -04-1 - Sběrače'!P123</f>
        <v>0</v>
      </c>
      <c r="AV99" s="101">
        <f>'III. E -04-1 - Sběrače'!J33</f>
        <v>0</v>
      </c>
      <c r="AW99" s="101">
        <f>'III. E -04-1 - Sběrače'!J34</f>
        <v>0</v>
      </c>
      <c r="AX99" s="101">
        <f>'III. E -04-1 - Sběrače'!J35</f>
        <v>0</v>
      </c>
      <c r="AY99" s="101">
        <f>'III. E -04-1 - Sběrače'!J36</f>
        <v>0</v>
      </c>
      <c r="AZ99" s="101">
        <f>'III. E -04-1 - Sběrače'!F33</f>
        <v>0</v>
      </c>
      <c r="BA99" s="101">
        <f>'III. E -04-1 - Sběrače'!F34</f>
        <v>0</v>
      </c>
      <c r="BB99" s="101">
        <f>'III. E -04-1 - Sběrače'!F35</f>
        <v>0</v>
      </c>
      <c r="BC99" s="101">
        <f>'III. E -04-1 - Sběrače'!F36</f>
        <v>0</v>
      </c>
      <c r="BD99" s="103">
        <f>'III. E -04-1 - Sběrače'!F37</f>
        <v>0</v>
      </c>
      <c r="BT99" s="104" t="s">
        <v>81</v>
      </c>
      <c r="BV99" s="104" t="s">
        <v>75</v>
      </c>
      <c r="BW99" s="104" t="s">
        <v>95</v>
      </c>
      <c r="BX99" s="104" t="s">
        <v>5</v>
      </c>
      <c r="CL99" s="104" t="s">
        <v>1</v>
      </c>
      <c r="CM99" s="104" t="s">
        <v>83</v>
      </c>
    </row>
    <row r="100" spans="1:91" s="7" customFormat="1" ht="24.75" customHeight="1">
      <c r="A100" s="94" t="s">
        <v>77</v>
      </c>
      <c r="B100" s="95"/>
      <c r="C100" s="96"/>
      <c r="D100" s="289" t="s">
        <v>96</v>
      </c>
      <c r="E100" s="289"/>
      <c r="F100" s="289"/>
      <c r="G100" s="289"/>
      <c r="H100" s="289"/>
      <c r="I100" s="97"/>
      <c r="J100" s="289" t="s">
        <v>97</v>
      </c>
      <c r="K100" s="289"/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314">
        <f>'III. E- 04-2 - Přípojky'!J30</f>
        <v>0</v>
      </c>
      <c r="AH100" s="315"/>
      <c r="AI100" s="315"/>
      <c r="AJ100" s="315"/>
      <c r="AK100" s="315"/>
      <c r="AL100" s="315"/>
      <c r="AM100" s="315"/>
      <c r="AN100" s="314">
        <f t="shared" si="0"/>
        <v>0</v>
      </c>
      <c r="AO100" s="315"/>
      <c r="AP100" s="315"/>
      <c r="AQ100" s="98" t="s">
        <v>80</v>
      </c>
      <c r="AR100" s="99"/>
      <c r="AS100" s="100">
        <v>0</v>
      </c>
      <c r="AT100" s="101">
        <f t="shared" si="1"/>
        <v>0</v>
      </c>
      <c r="AU100" s="102">
        <f>'III. E- 04-2 - Přípojky'!P122</f>
        <v>0</v>
      </c>
      <c r="AV100" s="101">
        <f>'III. E- 04-2 - Přípojky'!J33</f>
        <v>0</v>
      </c>
      <c r="AW100" s="101">
        <f>'III. E- 04-2 - Přípojky'!J34</f>
        <v>0</v>
      </c>
      <c r="AX100" s="101">
        <f>'III. E- 04-2 - Přípojky'!J35</f>
        <v>0</v>
      </c>
      <c r="AY100" s="101">
        <f>'III. E- 04-2 - Přípojky'!J36</f>
        <v>0</v>
      </c>
      <c r="AZ100" s="101">
        <f>'III. E- 04-2 - Přípojky'!F33</f>
        <v>0</v>
      </c>
      <c r="BA100" s="101">
        <f>'III. E- 04-2 - Přípojky'!F34</f>
        <v>0</v>
      </c>
      <c r="BB100" s="101">
        <f>'III. E- 04-2 - Přípojky'!F35</f>
        <v>0</v>
      </c>
      <c r="BC100" s="101">
        <f>'III. E- 04-2 - Přípojky'!F36</f>
        <v>0</v>
      </c>
      <c r="BD100" s="103">
        <f>'III. E- 04-2 - Přípojky'!F37</f>
        <v>0</v>
      </c>
      <c r="BT100" s="104" t="s">
        <v>81</v>
      </c>
      <c r="BV100" s="104" t="s">
        <v>75</v>
      </c>
      <c r="BW100" s="104" t="s">
        <v>98</v>
      </c>
      <c r="BX100" s="104" t="s">
        <v>5</v>
      </c>
      <c r="CL100" s="104" t="s">
        <v>1</v>
      </c>
      <c r="CM100" s="104" t="s">
        <v>83</v>
      </c>
    </row>
    <row r="101" spans="1:91" s="7" customFormat="1" ht="37.5" customHeight="1">
      <c r="A101" s="94" t="s">
        <v>77</v>
      </c>
      <c r="B101" s="95"/>
      <c r="C101" s="96"/>
      <c r="D101" s="289" t="s">
        <v>99</v>
      </c>
      <c r="E101" s="289"/>
      <c r="F101" s="289"/>
      <c r="G101" s="289"/>
      <c r="H101" s="289"/>
      <c r="I101" s="97"/>
      <c r="J101" s="289" t="s">
        <v>100</v>
      </c>
      <c r="K101" s="289"/>
      <c r="L101" s="289"/>
      <c r="M101" s="289"/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289"/>
      <c r="AD101" s="289"/>
      <c r="AE101" s="289"/>
      <c r="AF101" s="289"/>
      <c r="AG101" s="314">
        <f>'III. Etapa (2) - Plynovod'!J30</f>
        <v>0</v>
      </c>
      <c r="AH101" s="315"/>
      <c r="AI101" s="315"/>
      <c r="AJ101" s="315"/>
      <c r="AK101" s="315"/>
      <c r="AL101" s="315"/>
      <c r="AM101" s="315"/>
      <c r="AN101" s="314">
        <f t="shared" si="0"/>
        <v>0</v>
      </c>
      <c r="AO101" s="315"/>
      <c r="AP101" s="315"/>
      <c r="AQ101" s="98" t="s">
        <v>80</v>
      </c>
      <c r="AR101" s="99"/>
      <c r="AS101" s="100">
        <v>0</v>
      </c>
      <c r="AT101" s="101">
        <f t="shared" si="1"/>
        <v>0</v>
      </c>
      <c r="AU101" s="102">
        <f>'III. Etapa (2) - Plynovod'!P121</f>
        <v>0</v>
      </c>
      <c r="AV101" s="101">
        <f>'III. Etapa (2) - Plynovod'!J33</f>
        <v>0</v>
      </c>
      <c r="AW101" s="101">
        <f>'III. Etapa (2) - Plynovod'!J34</f>
        <v>0</v>
      </c>
      <c r="AX101" s="101">
        <f>'III. Etapa (2) - Plynovod'!J35</f>
        <v>0</v>
      </c>
      <c r="AY101" s="101">
        <f>'III. Etapa (2) - Plynovod'!J36</f>
        <v>0</v>
      </c>
      <c r="AZ101" s="101">
        <f>'III. Etapa (2) - Plynovod'!F33</f>
        <v>0</v>
      </c>
      <c r="BA101" s="101">
        <f>'III. Etapa (2) - Plynovod'!F34</f>
        <v>0</v>
      </c>
      <c r="BB101" s="101">
        <f>'III. Etapa (2) - Plynovod'!F35</f>
        <v>0</v>
      </c>
      <c r="BC101" s="101">
        <f>'III. Etapa (2) - Plynovod'!F36</f>
        <v>0</v>
      </c>
      <c r="BD101" s="103">
        <f>'III. Etapa (2) - Plynovod'!F37</f>
        <v>0</v>
      </c>
      <c r="BT101" s="104" t="s">
        <v>81</v>
      </c>
      <c r="BV101" s="104" t="s">
        <v>75</v>
      </c>
      <c r="BW101" s="104" t="s">
        <v>101</v>
      </c>
      <c r="BX101" s="104" t="s">
        <v>5</v>
      </c>
      <c r="CL101" s="104" t="s">
        <v>1</v>
      </c>
      <c r="CM101" s="104" t="s">
        <v>83</v>
      </c>
    </row>
    <row r="102" spans="1:91" s="7" customFormat="1" ht="37.5" customHeight="1">
      <c r="A102" s="94" t="s">
        <v>77</v>
      </c>
      <c r="B102" s="95"/>
      <c r="C102" s="96"/>
      <c r="D102" s="289" t="s">
        <v>102</v>
      </c>
      <c r="E102" s="289"/>
      <c r="F102" s="289"/>
      <c r="G102" s="289"/>
      <c r="H102" s="289"/>
      <c r="I102" s="97"/>
      <c r="J102" s="289" t="s">
        <v>103</v>
      </c>
      <c r="K102" s="289"/>
      <c r="L102" s="289"/>
      <c r="M102" s="289"/>
      <c r="N102" s="289"/>
      <c r="O102" s="289"/>
      <c r="P102" s="289"/>
      <c r="Q102" s="289"/>
      <c r="R102" s="289"/>
      <c r="S102" s="289"/>
      <c r="T102" s="289"/>
      <c r="U102" s="289"/>
      <c r="V102" s="289"/>
      <c r="W102" s="289"/>
      <c r="X102" s="289"/>
      <c r="Y102" s="289"/>
      <c r="Z102" s="289"/>
      <c r="AA102" s="289"/>
      <c r="AB102" s="289"/>
      <c r="AC102" s="289"/>
      <c r="AD102" s="289"/>
      <c r="AE102" s="289"/>
      <c r="AF102" s="289"/>
      <c r="AG102" s="314">
        <f>'III. etapa (3) - Veřejné ...'!J30</f>
        <v>0</v>
      </c>
      <c r="AH102" s="315"/>
      <c r="AI102" s="315"/>
      <c r="AJ102" s="315"/>
      <c r="AK102" s="315"/>
      <c r="AL102" s="315"/>
      <c r="AM102" s="315"/>
      <c r="AN102" s="314">
        <f t="shared" si="0"/>
        <v>0</v>
      </c>
      <c r="AO102" s="315"/>
      <c r="AP102" s="315"/>
      <c r="AQ102" s="98" t="s">
        <v>80</v>
      </c>
      <c r="AR102" s="99"/>
      <c r="AS102" s="100">
        <v>0</v>
      </c>
      <c r="AT102" s="101">
        <f t="shared" si="1"/>
        <v>0</v>
      </c>
      <c r="AU102" s="102">
        <f>'III. etapa (3) - Veřejné ...'!P127</f>
        <v>0</v>
      </c>
      <c r="AV102" s="101">
        <f>'III. etapa (3) - Veřejné ...'!J33</f>
        <v>0</v>
      </c>
      <c r="AW102" s="101">
        <f>'III. etapa (3) - Veřejné ...'!J34</f>
        <v>0</v>
      </c>
      <c r="AX102" s="101">
        <f>'III. etapa (3) - Veřejné ...'!J35</f>
        <v>0</v>
      </c>
      <c r="AY102" s="101">
        <f>'III. etapa (3) - Veřejné ...'!J36</f>
        <v>0</v>
      </c>
      <c r="AZ102" s="101">
        <f>'III. etapa (3) - Veřejné ...'!F33</f>
        <v>0</v>
      </c>
      <c r="BA102" s="101">
        <f>'III. etapa (3) - Veřejné ...'!F34</f>
        <v>0</v>
      </c>
      <c r="BB102" s="101">
        <f>'III. etapa (3) - Veřejné ...'!F35</f>
        <v>0</v>
      </c>
      <c r="BC102" s="101">
        <f>'III. etapa (3) - Veřejné ...'!F36</f>
        <v>0</v>
      </c>
      <c r="BD102" s="103">
        <f>'III. etapa (3) - Veřejné ...'!F37</f>
        <v>0</v>
      </c>
      <c r="BT102" s="104" t="s">
        <v>81</v>
      </c>
      <c r="BV102" s="104" t="s">
        <v>75</v>
      </c>
      <c r="BW102" s="104" t="s">
        <v>104</v>
      </c>
      <c r="BX102" s="104" t="s">
        <v>5</v>
      </c>
      <c r="CL102" s="104" t="s">
        <v>1</v>
      </c>
      <c r="CM102" s="104" t="s">
        <v>83</v>
      </c>
    </row>
    <row r="103" spans="1:91" s="7" customFormat="1" ht="24.75" customHeight="1">
      <c r="A103" s="94" t="s">
        <v>77</v>
      </c>
      <c r="B103" s="95"/>
      <c r="C103" s="96"/>
      <c r="D103" s="289" t="s">
        <v>105</v>
      </c>
      <c r="E103" s="289"/>
      <c r="F103" s="289"/>
      <c r="G103" s="289"/>
      <c r="H103" s="289"/>
      <c r="I103" s="97"/>
      <c r="J103" s="289" t="s">
        <v>106</v>
      </c>
      <c r="K103" s="289"/>
      <c r="L103" s="289"/>
      <c r="M103" s="289"/>
      <c r="N103" s="289"/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  <c r="Z103" s="289"/>
      <c r="AA103" s="289"/>
      <c r="AB103" s="289"/>
      <c r="AC103" s="289"/>
      <c r="AD103" s="289"/>
      <c r="AE103" s="289"/>
      <c r="AF103" s="289"/>
      <c r="AG103" s="314">
        <f>'III.etapa (3) - Přípojky nn '!J30</f>
        <v>0</v>
      </c>
      <c r="AH103" s="315"/>
      <c r="AI103" s="315"/>
      <c r="AJ103" s="315"/>
      <c r="AK103" s="315"/>
      <c r="AL103" s="315"/>
      <c r="AM103" s="315"/>
      <c r="AN103" s="314">
        <f t="shared" si="0"/>
        <v>0</v>
      </c>
      <c r="AO103" s="315"/>
      <c r="AP103" s="315"/>
      <c r="AQ103" s="98" t="s">
        <v>80</v>
      </c>
      <c r="AR103" s="99"/>
      <c r="AS103" s="100">
        <v>0</v>
      </c>
      <c r="AT103" s="101">
        <f t="shared" si="1"/>
        <v>0</v>
      </c>
      <c r="AU103" s="102">
        <f>'III.etapa (3) - Přípojky nn '!P122</f>
        <v>0</v>
      </c>
      <c r="AV103" s="101">
        <f>'III.etapa (3) - Přípojky nn '!J33</f>
        <v>0</v>
      </c>
      <c r="AW103" s="101">
        <f>'III.etapa (3) - Přípojky nn '!J34</f>
        <v>0</v>
      </c>
      <c r="AX103" s="101">
        <f>'III.etapa (3) - Přípojky nn '!J35</f>
        <v>0</v>
      </c>
      <c r="AY103" s="101">
        <f>'III.etapa (3) - Přípojky nn '!J36</f>
        <v>0</v>
      </c>
      <c r="AZ103" s="101">
        <f>'III.etapa (3) - Přípojky nn '!F33</f>
        <v>0</v>
      </c>
      <c r="BA103" s="101">
        <f>'III.etapa (3) - Přípojky nn '!F34</f>
        <v>0</v>
      </c>
      <c r="BB103" s="101">
        <f>'III.etapa (3) - Přípojky nn '!F35</f>
        <v>0</v>
      </c>
      <c r="BC103" s="101">
        <f>'III.etapa (3) - Přípojky nn '!F36</f>
        <v>0</v>
      </c>
      <c r="BD103" s="103">
        <f>'III.etapa (3) - Přípojky nn '!F37</f>
        <v>0</v>
      </c>
      <c r="BT103" s="104" t="s">
        <v>81</v>
      </c>
      <c r="BV103" s="104" t="s">
        <v>75</v>
      </c>
      <c r="BW103" s="104" t="s">
        <v>107</v>
      </c>
      <c r="BX103" s="104" t="s">
        <v>5</v>
      </c>
      <c r="CL103" s="104" t="s">
        <v>1</v>
      </c>
      <c r="CM103" s="104" t="s">
        <v>83</v>
      </c>
    </row>
    <row r="104" spans="1:91" s="7" customFormat="1" ht="37.5" customHeight="1">
      <c r="A104" s="94" t="s">
        <v>77</v>
      </c>
      <c r="B104" s="95"/>
      <c r="C104" s="96"/>
      <c r="D104" s="289" t="s">
        <v>108</v>
      </c>
      <c r="E104" s="289"/>
      <c r="F104" s="289"/>
      <c r="G104" s="289"/>
      <c r="H104" s="289"/>
      <c r="I104" s="97"/>
      <c r="J104" s="289" t="s">
        <v>109</v>
      </c>
      <c r="K104" s="289"/>
      <c r="L104" s="289"/>
      <c r="M104" s="289"/>
      <c r="N104" s="289"/>
      <c r="O104" s="289"/>
      <c r="P104" s="289"/>
      <c r="Q104" s="289"/>
      <c r="R104" s="289"/>
      <c r="S104" s="289"/>
      <c r="T104" s="289"/>
      <c r="U104" s="289"/>
      <c r="V104" s="289"/>
      <c r="W104" s="289"/>
      <c r="X104" s="289"/>
      <c r="Y104" s="289"/>
      <c r="Z104" s="289"/>
      <c r="AA104" s="289"/>
      <c r="AB104" s="289"/>
      <c r="AC104" s="289"/>
      <c r="AD104" s="289"/>
      <c r="AE104" s="289"/>
      <c r="AF104" s="289"/>
      <c r="AG104" s="314">
        <f>'III. Etapa VON - Vedlejší...'!J30</f>
        <v>0</v>
      </c>
      <c r="AH104" s="315"/>
      <c r="AI104" s="315"/>
      <c r="AJ104" s="315"/>
      <c r="AK104" s="315"/>
      <c r="AL104" s="315"/>
      <c r="AM104" s="315"/>
      <c r="AN104" s="314">
        <f t="shared" si="0"/>
        <v>0</v>
      </c>
      <c r="AO104" s="315"/>
      <c r="AP104" s="315"/>
      <c r="AQ104" s="98" t="s">
        <v>110</v>
      </c>
      <c r="AR104" s="99"/>
      <c r="AS104" s="105">
        <v>0</v>
      </c>
      <c r="AT104" s="106">
        <f t="shared" si="1"/>
        <v>0</v>
      </c>
      <c r="AU104" s="107">
        <f>'III. Etapa VON - Vedlejší...'!P117</f>
        <v>0</v>
      </c>
      <c r="AV104" s="106">
        <f>'III. Etapa VON - Vedlejší...'!J33</f>
        <v>0</v>
      </c>
      <c r="AW104" s="106">
        <f>'III. Etapa VON - Vedlejší...'!J34</f>
        <v>0</v>
      </c>
      <c r="AX104" s="106">
        <f>'III. Etapa VON - Vedlejší...'!J35</f>
        <v>0</v>
      </c>
      <c r="AY104" s="106">
        <f>'III. Etapa VON - Vedlejší...'!J36</f>
        <v>0</v>
      </c>
      <c r="AZ104" s="106">
        <f>'III. Etapa VON - Vedlejší...'!F33</f>
        <v>0</v>
      </c>
      <c r="BA104" s="106">
        <f>'III. Etapa VON - Vedlejší...'!F34</f>
        <v>0</v>
      </c>
      <c r="BB104" s="106">
        <f>'III. Etapa VON - Vedlejší...'!F35</f>
        <v>0</v>
      </c>
      <c r="BC104" s="106">
        <f>'III. Etapa VON - Vedlejší...'!F36</f>
        <v>0</v>
      </c>
      <c r="BD104" s="108">
        <f>'III. Etapa VON - Vedlejší...'!F37</f>
        <v>0</v>
      </c>
      <c r="BT104" s="104" t="s">
        <v>81</v>
      </c>
      <c r="BV104" s="104" t="s">
        <v>75</v>
      </c>
      <c r="BW104" s="104" t="s">
        <v>111</v>
      </c>
      <c r="BX104" s="104" t="s">
        <v>5</v>
      </c>
      <c r="CL104" s="104" t="s">
        <v>112</v>
      </c>
      <c r="CM104" s="104" t="s">
        <v>83</v>
      </c>
    </row>
    <row r="105" spans="1:91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40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algorithmName="SHA-512" hashValue="BQeBuRbFmHMD3hKPIsVOYa0eynk3j0iWU1BQVANUig//4w7ZJMCPXeCXSxqiQcQYdh89ARtGpVsFmITr3mJQAA==" saltValue="CMEaBKNxC/tpifyqLOc77mGGy04Y6qgFJobnxcHg+WRFm1ghLVN3s5BoVszs3PX363l4di6+wj6eoVDdFDg+dA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N94:AP9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II. etapa - Komunikace'!C2" display="/"/>
    <hyperlink ref="A96" location="'III. E 02 - 1 - Řady'!C2" display="/"/>
    <hyperlink ref="A97" location="'III. E 02 (1) - 2 - Přípojky'!C2" display="/"/>
    <hyperlink ref="A98" location="'III. etapa (1) - Dešťová ...'!C2" display="/"/>
    <hyperlink ref="A99" location="'III. E -04-1 - Sběrače'!C2" display="/"/>
    <hyperlink ref="A100" location="'III. E- 04-2 - Přípojky'!C2" display="/"/>
    <hyperlink ref="A101" location="'III. Etapa (2) - Plynovod'!C2" display="/"/>
    <hyperlink ref="A102" location="'III. etapa (3) - Veřejné ...'!C2" display="/"/>
    <hyperlink ref="A103" location="'III.etapa (3) - Přípojky nn '!C2" display="/"/>
    <hyperlink ref="A104" location="'III. Etapa VON - Vedlejš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107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1273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ROUND((SUM(BE122:BE137)),  2)</f>
        <v>0</v>
      </c>
      <c r="G33" s="35"/>
      <c r="H33" s="35"/>
      <c r="I33" s="132">
        <v>0.21</v>
      </c>
      <c r="J33" s="131">
        <f>ROUND(((SUM(BE122:BE137))*I33),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ROUND((SUM(BF122:BF137)),  2)</f>
        <v>0</v>
      </c>
      <c r="G34" s="35"/>
      <c r="H34" s="35"/>
      <c r="I34" s="132">
        <v>0.15</v>
      </c>
      <c r="J34" s="131">
        <f>ROUND(((SUM(BF122:BF137))*I34),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ROUND((SUM(BG122:BG137)),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ROUND((SUM(BH122:BH137)),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ROUND((SUM(BI122:BI137)),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 xml:space="preserve">III.etapa (3) - Přípojky nn 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J123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1274</v>
      </c>
      <c r="E98" s="172"/>
      <c r="F98" s="172"/>
      <c r="G98" s="172"/>
      <c r="H98" s="172"/>
      <c r="I98" s="173"/>
      <c r="J98" s="174">
        <f>J124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1275</v>
      </c>
      <c r="E99" s="172"/>
      <c r="F99" s="172"/>
      <c r="G99" s="172"/>
      <c r="H99" s="172"/>
      <c r="I99" s="173"/>
      <c r="J99" s="174">
        <f>J127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1276</v>
      </c>
      <c r="E100" s="172"/>
      <c r="F100" s="172"/>
      <c r="G100" s="172"/>
      <c r="H100" s="172"/>
      <c r="I100" s="173"/>
      <c r="J100" s="174">
        <f>J130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1277</v>
      </c>
      <c r="E101" s="172"/>
      <c r="F101" s="172"/>
      <c r="G101" s="172"/>
      <c r="H101" s="172"/>
      <c r="I101" s="173"/>
      <c r="J101" s="174">
        <f>J132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1161</v>
      </c>
      <c r="E102" s="172"/>
      <c r="F102" s="172"/>
      <c r="G102" s="172"/>
      <c r="H102" s="172"/>
      <c r="I102" s="173"/>
      <c r="J102" s="174">
        <f>J135</f>
        <v>0</v>
      </c>
      <c r="K102" s="170"/>
      <c r="L102" s="175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16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3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56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129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35" t="str">
        <f>E7</f>
        <v>Výstavba tdi Za Střelnicí III, Lanškroun 999</v>
      </c>
      <c r="F112" s="336"/>
      <c r="G112" s="336"/>
      <c r="H112" s="336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114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91" t="str">
        <f>E9</f>
        <v xml:space="preserve">III.etapa (3) - Přípojky nn </v>
      </c>
      <c r="F114" s="337"/>
      <c r="G114" s="337"/>
      <c r="H114" s="3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118" t="s">
        <v>22</v>
      </c>
      <c r="J116" s="67" t="str">
        <f>IF(J12="","",J12)</f>
        <v>27. 12. 2019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118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118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76"/>
      <c r="B121" s="177"/>
      <c r="C121" s="178" t="s">
        <v>130</v>
      </c>
      <c r="D121" s="179" t="s">
        <v>58</v>
      </c>
      <c r="E121" s="179" t="s">
        <v>54</v>
      </c>
      <c r="F121" s="179" t="s">
        <v>55</v>
      </c>
      <c r="G121" s="179" t="s">
        <v>131</v>
      </c>
      <c r="H121" s="179" t="s">
        <v>132</v>
      </c>
      <c r="I121" s="180" t="s">
        <v>133</v>
      </c>
      <c r="J121" s="181" t="s">
        <v>118</v>
      </c>
      <c r="K121" s="182" t="s">
        <v>134</v>
      </c>
      <c r="L121" s="183"/>
      <c r="M121" s="76" t="s">
        <v>1</v>
      </c>
      <c r="N121" s="77" t="s">
        <v>37</v>
      </c>
      <c r="O121" s="77" t="s">
        <v>135</v>
      </c>
      <c r="P121" s="77" t="s">
        <v>136</v>
      </c>
      <c r="Q121" s="77" t="s">
        <v>137</v>
      </c>
      <c r="R121" s="77" t="s">
        <v>138</v>
      </c>
      <c r="S121" s="77" t="s">
        <v>139</v>
      </c>
      <c r="T121" s="78" t="s">
        <v>140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</row>
    <row r="122" spans="1:65" s="2" customFormat="1" ht="22.9" customHeight="1">
      <c r="A122" s="35"/>
      <c r="B122" s="36"/>
      <c r="C122" s="83" t="s">
        <v>141</v>
      </c>
      <c r="D122" s="37"/>
      <c r="E122" s="37"/>
      <c r="F122" s="37"/>
      <c r="G122" s="37"/>
      <c r="H122" s="37"/>
      <c r="I122" s="116"/>
      <c r="J122" s="184">
        <f>BK122</f>
        <v>0</v>
      </c>
      <c r="K122" s="37"/>
      <c r="L122" s="40"/>
      <c r="M122" s="79"/>
      <c r="N122" s="185"/>
      <c r="O122" s="80"/>
      <c r="P122" s="186">
        <f>P123</f>
        <v>0</v>
      </c>
      <c r="Q122" s="80"/>
      <c r="R122" s="186">
        <f>R123</f>
        <v>0</v>
      </c>
      <c r="S122" s="80"/>
      <c r="T122" s="18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120</v>
      </c>
      <c r="BK122" s="188">
        <f>BK123</f>
        <v>0</v>
      </c>
    </row>
    <row r="123" spans="1:65" s="12" customFormat="1" ht="25.9" customHeight="1">
      <c r="B123" s="189"/>
      <c r="C123" s="190"/>
      <c r="D123" s="191" t="s">
        <v>72</v>
      </c>
      <c r="E123" s="192" t="s">
        <v>142</v>
      </c>
      <c r="F123" s="192" t="s">
        <v>143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P124+P127+P130+P132+P135</f>
        <v>0</v>
      </c>
      <c r="Q123" s="197"/>
      <c r="R123" s="198">
        <f>R124+R127+R130+R132+R135</f>
        <v>0</v>
      </c>
      <c r="S123" s="197"/>
      <c r="T123" s="199">
        <f>T124+T127+T130+T132+T135</f>
        <v>0</v>
      </c>
      <c r="AR123" s="200" t="s">
        <v>81</v>
      </c>
      <c r="AT123" s="201" t="s">
        <v>72</v>
      </c>
      <c r="AU123" s="201" t="s">
        <v>73</v>
      </c>
      <c r="AY123" s="200" t="s">
        <v>144</v>
      </c>
      <c r="BK123" s="202">
        <f>BK124+BK127+BK130+BK132+BK135</f>
        <v>0</v>
      </c>
    </row>
    <row r="124" spans="1:65" s="12" customFormat="1" ht="22.9" customHeight="1">
      <c r="B124" s="189"/>
      <c r="C124" s="190"/>
      <c r="D124" s="191" t="s">
        <v>72</v>
      </c>
      <c r="E124" s="203" t="s">
        <v>1164</v>
      </c>
      <c r="F124" s="203" t="s">
        <v>1278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SUM(P125:P126)</f>
        <v>0</v>
      </c>
      <c r="Q124" s="197"/>
      <c r="R124" s="198">
        <f>SUM(R125:R126)</f>
        <v>0</v>
      </c>
      <c r="S124" s="197"/>
      <c r="T124" s="199">
        <f>SUM(T125:T126)</f>
        <v>0</v>
      </c>
      <c r="AR124" s="200" t="s">
        <v>83</v>
      </c>
      <c r="AT124" s="201" t="s">
        <v>72</v>
      </c>
      <c r="AU124" s="201" t="s">
        <v>81</v>
      </c>
      <c r="AY124" s="200" t="s">
        <v>144</v>
      </c>
      <c r="BK124" s="202">
        <f>SUM(BK125:BK126)</f>
        <v>0</v>
      </c>
    </row>
    <row r="125" spans="1:65" s="2" customFormat="1" ht="16.5" customHeight="1">
      <c r="A125" s="35"/>
      <c r="B125" s="36"/>
      <c r="C125" s="205" t="s">
        <v>81</v>
      </c>
      <c r="D125" s="205" t="s">
        <v>146</v>
      </c>
      <c r="E125" s="206" t="s">
        <v>1166</v>
      </c>
      <c r="F125" s="207" t="s">
        <v>1279</v>
      </c>
      <c r="G125" s="208" t="s">
        <v>264</v>
      </c>
      <c r="H125" s="209">
        <v>40</v>
      </c>
      <c r="I125" s="210"/>
      <c r="J125" s="211">
        <f>ROUND(I125*H125,2)</f>
        <v>0</v>
      </c>
      <c r="K125" s="212"/>
      <c r="L125" s="40"/>
      <c r="M125" s="213" t="s">
        <v>1</v>
      </c>
      <c r="N125" s="214" t="s">
        <v>38</v>
      </c>
      <c r="O125" s="72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150</v>
      </c>
      <c r="AT125" s="217" t="s">
        <v>146</v>
      </c>
      <c r="AU125" s="217" t="s">
        <v>83</v>
      </c>
      <c r="AY125" s="18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150</v>
      </c>
      <c r="BM125" s="217" t="s">
        <v>1280</v>
      </c>
    </row>
    <row r="126" spans="1:65" s="2" customFormat="1" ht="16.5" customHeight="1">
      <c r="A126" s="35"/>
      <c r="B126" s="36"/>
      <c r="C126" s="205" t="s">
        <v>83</v>
      </c>
      <c r="D126" s="205" t="s">
        <v>146</v>
      </c>
      <c r="E126" s="206" t="s">
        <v>1169</v>
      </c>
      <c r="F126" s="207" t="s">
        <v>1281</v>
      </c>
      <c r="G126" s="208" t="s">
        <v>659</v>
      </c>
      <c r="H126" s="209">
        <v>20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38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150</v>
      </c>
      <c r="AT126" s="217" t="s">
        <v>146</v>
      </c>
      <c r="AU126" s="217" t="s">
        <v>83</v>
      </c>
      <c r="AY126" s="18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150</v>
      </c>
      <c r="BM126" s="217" t="s">
        <v>1282</v>
      </c>
    </row>
    <row r="127" spans="1:65" s="12" customFormat="1" ht="22.9" customHeight="1">
      <c r="B127" s="189"/>
      <c r="C127" s="190"/>
      <c r="D127" s="191" t="s">
        <v>72</v>
      </c>
      <c r="E127" s="203" t="s">
        <v>1172</v>
      </c>
      <c r="F127" s="203" t="s">
        <v>1283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SUM(P128:P129)</f>
        <v>0</v>
      </c>
      <c r="Q127" s="197"/>
      <c r="R127" s="198">
        <f>SUM(R128:R129)</f>
        <v>0</v>
      </c>
      <c r="S127" s="197"/>
      <c r="T127" s="199">
        <f>SUM(T128:T129)</f>
        <v>0</v>
      </c>
      <c r="AR127" s="200" t="s">
        <v>83</v>
      </c>
      <c r="AT127" s="201" t="s">
        <v>72</v>
      </c>
      <c r="AU127" s="201" t="s">
        <v>81</v>
      </c>
      <c r="AY127" s="200" t="s">
        <v>144</v>
      </c>
      <c r="BK127" s="202">
        <f>SUM(BK128:BK129)</f>
        <v>0</v>
      </c>
    </row>
    <row r="128" spans="1:65" s="2" customFormat="1" ht="21.75" customHeight="1">
      <c r="A128" s="35"/>
      <c r="B128" s="36"/>
      <c r="C128" s="205" t="s">
        <v>160</v>
      </c>
      <c r="D128" s="205" t="s">
        <v>146</v>
      </c>
      <c r="E128" s="206" t="s">
        <v>1174</v>
      </c>
      <c r="F128" s="207" t="s">
        <v>1284</v>
      </c>
      <c r="G128" s="208" t="s">
        <v>659</v>
      </c>
      <c r="H128" s="209">
        <v>10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38</v>
      </c>
      <c r="O128" s="72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150</v>
      </c>
      <c r="AT128" s="217" t="s">
        <v>146</v>
      </c>
      <c r="AU128" s="217" t="s">
        <v>83</v>
      </c>
      <c r="AY128" s="18" t="s">
        <v>144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81</v>
      </c>
      <c r="BK128" s="218">
        <f>ROUND(I128*H128,2)</f>
        <v>0</v>
      </c>
      <c r="BL128" s="18" t="s">
        <v>150</v>
      </c>
      <c r="BM128" s="217" t="s">
        <v>1285</v>
      </c>
    </row>
    <row r="129" spans="1:65" s="2" customFormat="1" ht="16.5" customHeight="1">
      <c r="A129" s="35"/>
      <c r="B129" s="36"/>
      <c r="C129" s="205" t="s">
        <v>150</v>
      </c>
      <c r="D129" s="205" t="s">
        <v>146</v>
      </c>
      <c r="E129" s="206" t="s">
        <v>1177</v>
      </c>
      <c r="F129" s="207" t="s">
        <v>1286</v>
      </c>
      <c r="G129" s="208" t="s">
        <v>659</v>
      </c>
      <c r="H129" s="209">
        <v>10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38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150</v>
      </c>
      <c r="AT129" s="217" t="s">
        <v>146</v>
      </c>
      <c r="AU129" s="217" t="s">
        <v>83</v>
      </c>
      <c r="AY129" s="18" t="s">
        <v>144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81</v>
      </c>
      <c r="BK129" s="218">
        <f>ROUND(I129*H129,2)</f>
        <v>0</v>
      </c>
      <c r="BL129" s="18" t="s">
        <v>150</v>
      </c>
      <c r="BM129" s="217" t="s">
        <v>1287</v>
      </c>
    </row>
    <row r="130" spans="1:65" s="12" customFormat="1" ht="22.9" customHeight="1">
      <c r="B130" s="189"/>
      <c r="C130" s="190"/>
      <c r="D130" s="191" t="s">
        <v>72</v>
      </c>
      <c r="E130" s="203" t="s">
        <v>1194</v>
      </c>
      <c r="F130" s="203" t="s">
        <v>1288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P131</f>
        <v>0</v>
      </c>
      <c r="Q130" s="197"/>
      <c r="R130" s="198">
        <f>R131</f>
        <v>0</v>
      </c>
      <c r="S130" s="197"/>
      <c r="T130" s="199">
        <f>T131</f>
        <v>0</v>
      </c>
      <c r="AR130" s="200" t="s">
        <v>83</v>
      </c>
      <c r="AT130" s="201" t="s">
        <v>72</v>
      </c>
      <c r="AU130" s="201" t="s">
        <v>81</v>
      </c>
      <c r="AY130" s="200" t="s">
        <v>144</v>
      </c>
      <c r="BK130" s="202">
        <f>BK131</f>
        <v>0</v>
      </c>
    </row>
    <row r="131" spans="1:65" s="2" customFormat="1" ht="16.5" customHeight="1">
      <c r="A131" s="35"/>
      <c r="B131" s="36"/>
      <c r="C131" s="252" t="s">
        <v>176</v>
      </c>
      <c r="D131" s="252" t="s">
        <v>213</v>
      </c>
      <c r="E131" s="253" t="s">
        <v>1166</v>
      </c>
      <c r="F131" s="254" t="s">
        <v>1289</v>
      </c>
      <c r="G131" s="255" t="s">
        <v>264</v>
      </c>
      <c r="H131" s="256">
        <v>40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38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158</v>
      </c>
      <c r="AT131" s="217" t="s">
        <v>213</v>
      </c>
      <c r="AU131" s="217" t="s">
        <v>83</v>
      </c>
      <c r="AY131" s="18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150</v>
      </c>
      <c r="BM131" s="217" t="s">
        <v>1290</v>
      </c>
    </row>
    <row r="132" spans="1:65" s="12" customFormat="1" ht="22.9" customHeight="1">
      <c r="B132" s="189"/>
      <c r="C132" s="190"/>
      <c r="D132" s="191" t="s">
        <v>72</v>
      </c>
      <c r="E132" s="203" t="s">
        <v>1199</v>
      </c>
      <c r="F132" s="203" t="s">
        <v>1283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SUM(P133:P134)</f>
        <v>0</v>
      </c>
      <c r="Q132" s="197"/>
      <c r="R132" s="198">
        <f>SUM(R133:R134)</f>
        <v>0</v>
      </c>
      <c r="S132" s="197"/>
      <c r="T132" s="199">
        <f>SUM(T133:T134)</f>
        <v>0</v>
      </c>
      <c r="AR132" s="200" t="s">
        <v>83</v>
      </c>
      <c r="AT132" s="201" t="s">
        <v>72</v>
      </c>
      <c r="AU132" s="201" t="s">
        <v>81</v>
      </c>
      <c r="AY132" s="200" t="s">
        <v>144</v>
      </c>
      <c r="BK132" s="202">
        <f>SUM(BK133:BK134)</f>
        <v>0</v>
      </c>
    </row>
    <row r="133" spans="1:65" s="2" customFormat="1" ht="21.75" customHeight="1">
      <c r="A133" s="35"/>
      <c r="B133" s="36"/>
      <c r="C133" s="252" t="s">
        <v>151</v>
      </c>
      <c r="D133" s="252" t="s">
        <v>213</v>
      </c>
      <c r="E133" s="253" t="s">
        <v>1174</v>
      </c>
      <c r="F133" s="254" t="s">
        <v>1291</v>
      </c>
      <c r="G133" s="255" t="s">
        <v>659</v>
      </c>
      <c r="H133" s="256">
        <v>10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38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158</v>
      </c>
      <c r="AT133" s="217" t="s">
        <v>213</v>
      </c>
      <c r="AU133" s="217" t="s">
        <v>83</v>
      </c>
      <c r="AY133" s="18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150</v>
      </c>
      <c r="BM133" s="217" t="s">
        <v>1292</v>
      </c>
    </row>
    <row r="134" spans="1:65" s="2" customFormat="1" ht="16.5" customHeight="1">
      <c r="A134" s="35"/>
      <c r="B134" s="36"/>
      <c r="C134" s="252" t="s">
        <v>189</v>
      </c>
      <c r="D134" s="252" t="s">
        <v>213</v>
      </c>
      <c r="E134" s="253" t="s">
        <v>1177</v>
      </c>
      <c r="F134" s="254" t="s">
        <v>1286</v>
      </c>
      <c r="G134" s="255" t="s">
        <v>659</v>
      </c>
      <c r="H134" s="256">
        <v>10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38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158</v>
      </c>
      <c r="AT134" s="217" t="s">
        <v>213</v>
      </c>
      <c r="AU134" s="217" t="s">
        <v>83</v>
      </c>
      <c r="AY134" s="18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81</v>
      </c>
      <c r="BK134" s="218">
        <f>ROUND(I134*H134,2)</f>
        <v>0</v>
      </c>
      <c r="BL134" s="18" t="s">
        <v>150</v>
      </c>
      <c r="BM134" s="217" t="s">
        <v>1293</v>
      </c>
    </row>
    <row r="135" spans="1:65" s="12" customFormat="1" ht="22.9" customHeight="1">
      <c r="B135" s="189"/>
      <c r="C135" s="190"/>
      <c r="D135" s="191" t="s">
        <v>72</v>
      </c>
      <c r="E135" s="203" t="s">
        <v>1228</v>
      </c>
      <c r="F135" s="203" t="s">
        <v>1229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SUM(P136:P137)</f>
        <v>0</v>
      </c>
      <c r="Q135" s="197"/>
      <c r="R135" s="198">
        <f>SUM(R136:R137)</f>
        <v>0</v>
      </c>
      <c r="S135" s="197"/>
      <c r="T135" s="199">
        <f>SUM(T136:T137)</f>
        <v>0</v>
      </c>
      <c r="AR135" s="200" t="s">
        <v>81</v>
      </c>
      <c r="AT135" s="201" t="s">
        <v>72</v>
      </c>
      <c r="AU135" s="201" t="s">
        <v>81</v>
      </c>
      <c r="AY135" s="200" t="s">
        <v>144</v>
      </c>
      <c r="BK135" s="202">
        <f>SUM(BK136:BK137)</f>
        <v>0</v>
      </c>
    </row>
    <row r="136" spans="1:65" s="2" customFormat="1" ht="16.5" customHeight="1">
      <c r="A136" s="35"/>
      <c r="B136" s="36"/>
      <c r="C136" s="252" t="s">
        <v>158</v>
      </c>
      <c r="D136" s="252" t="s">
        <v>213</v>
      </c>
      <c r="E136" s="253" t="s">
        <v>1230</v>
      </c>
      <c r="F136" s="254" t="s">
        <v>1231</v>
      </c>
      <c r="G136" s="255" t="s">
        <v>1232</v>
      </c>
      <c r="H136" s="256">
        <v>8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38</v>
      </c>
      <c r="O136" s="72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158</v>
      </c>
      <c r="AT136" s="217" t="s">
        <v>213</v>
      </c>
      <c r="AU136" s="217" t="s">
        <v>83</v>
      </c>
      <c r="AY136" s="18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81</v>
      </c>
      <c r="BK136" s="218">
        <f>ROUND(I136*H136,2)</f>
        <v>0</v>
      </c>
      <c r="BL136" s="18" t="s">
        <v>150</v>
      </c>
      <c r="BM136" s="217" t="s">
        <v>1294</v>
      </c>
    </row>
    <row r="137" spans="1:65" s="2" customFormat="1" ht="16.5" customHeight="1">
      <c r="A137" s="35"/>
      <c r="B137" s="36"/>
      <c r="C137" s="252" t="s">
        <v>199</v>
      </c>
      <c r="D137" s="252" t="s">
        <v>213</v>
      </c>
      <c r="E137" s="253" t="s">
        <v>1234</v>
      </c>
      <c r="F137" s="254" t="s">
        <v>1295</v>
      </c>
      <c r="G137" s="255" t="s">
        <v>1232</v>
      </c>
      <c r="H137" s="256">
        <v>8</v>
      </c>
      <c r="I137" s="257"/>
      <c r="J137" s="258">
        <f>ROUND(I137*H137,2)</f>
        <v>0</v>
      </c>
      <c r="K137" s="259"/>
      <c r="L137" s="260"/>
      <c r="M137" s="285" t="s">
        <v>1</v>
      </c>
      <c r="N137" s="286" t="s">
        <v>38</v>
      </c>
      <c r="O137" s="265"/>
      <c r="P137" s="266">
        <f>O137*H137</f>
        <v>0</v>
      </c>
      <c r="Q137" s="266">
        <v>0</v>
      </c>
      <c r="R137" s="266">
        <f>Q137*H137</f>
        <v>0</v>
      </c>
      <c r="S137" s="266">
        <v>0</v>
      </c>
      <c r="T137" s="26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158</v>
      </c>
      <c r="AT137" s="217" t="s">
        <v>213</v>
      </c>
      <c r="AU137" s="217" t="s">
        <v>83</v>
      </c>
      <c r="AY137" s="18" t="s">
        <v>144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81</v>
      </c>
      <c r="BK137" s="218">
        <f>ROUND(I137*H137,2)</f>
        <v>0</v>
      </c>
      <c r="BL137" s="18" t="s">
        <v>150</v>
      </c>
      <c r="BM137" s="217" t="s">
        <v>1296</v>
      </c>
    </row>
    <row r="138" spans="1:65" s="2" customFormat="1" ht="6.95" customHeight="1">
      <c r="A138" s="35"/>
      <c r="B138" s="55"/>
      <c r="C138" s="56"/>
      <c r="D138" s="56"/>
      <c r="E138" s="56"/>
      <c r="F138" s="56"/>
      <c r="G138" s="56"/>
      <c r="H138" s="56"/>
      <c r="I138" s="153"/>
      <c r="J138" s="56"/>
      <c r="K138" s="56"/>
      <c r="L138" s="40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algorithmName="SHA-512" hashValue="HAiQAODuSdHIhhiyTk4gVITHWGn1we8MzHCi2fSYJE5UDwcoydeyE3nZFpoOpg9xIL5TdBQRLWh1VBhKmcgcLg==" saltValue="MT2bBfQiA44rSH/6riQwkIH6pUxbjmR97soqmJ+mZLP10iWA1O26lc/QZFTE5rxunttdIMnuW7MhX5j0D2tEmQ==" spinCount="100000" sheet="1" objects="1" scenarios="1" formatColumns="0" formatRows="0" autoFilter="0"/>
  <autoFilter ref="C121:K13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111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1297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112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ROUND((SUM(BE117:BE156)),  2)</f>
        <v>0</v>
      </c>
      <c r="G33" s="35"/>
      <c r="H33" s="35"/>
      <c r="I33" s="132">
        <v>0.21</v>
      </c>
      <c r="J33" s="131">
        <f>ROUND(((SUM(BE117:BE156))*I33),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ROUND((SUM(BF117:BF156)),  2)</f>
        <v>0</v>
      </c>
      <c r="G34" s="35"/>
      <c r="H34" s="35"/>
      <c r="I34" s="132">
        <v>0.15</v>
      </c>
      <c r="J34" s="131">
        <f>ROUND(((SUM(BF117:BF156))*I34),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ROUND((SUM(BG117:BG156)),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ROUND((SUM(BH117:BH156)),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ROUND((SUM(BI117:BI156)),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 xml:space="preserve">III. Etapa VON - Vedlejší a ostatní náklady 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1298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129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35" t="str">
        <f>E7</f>
        <v>Výstavba tdi Za Střelnicí III, Lanškroun 999</v>
      </c>
      <c r="F107" s="336"/>
      <c r="G107" s="336"/>
      <c r="H107" s="336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114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1" t="str">
        <f>E9</f>
        <v xml:space="preserve">III. Etapa VON - Vedlejší a ostatní náklady </v>
      </c>
      <c r="F109" s="337"/>
      <c r="G109" s="337"/>
      <c r="H109" s="3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 xml:space="preserve"> </v>
      </c>
      <c r="G111" s="37"/>
      <c r="H111" s="37"/>
      <c r="I111" s="118" t="s">
        <v>22</v>
      </c>
      <c r="J111" s="67" t="str">
        <f>IF(J12="","",J12)</f>
        <v>27. 12. 2019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 xml:space="preserve"> </v>
      </c>
      <c r="G113" s="37"/>
      <c r="H113" s="37"/>
      <c r="I113" s="118" t="s">
        <v>29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118" t="s">
        <v>31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130</v>
      </c>
      <c r="D116" s="179" t="s">
        <v>58</v>
      </c>
      <c r="E116" s="179" t="s">
        <v>54</v>
      </c>
      <c r="F116" s="179" t="s">
        <v>55</v>
      </c>
      <c r="G116" s="179" t="s">
        <v>131</v>
      </c>
      <c r="H116" s="179" t="s">
        <v>132</v>
      </c>
      <c r="I116" s="180" t="s">
        <v>133</v>
      </c>
      <c r="J116" s="181" t="s">
        <v>118</v>
      </c>
      <c r="K116" s="182" t="s">
        <v>134</v>
      </c>
      <c r="L116" s="183"/>
      <c r="M116" s="76" t="s">
        <v>1</v>
      </c>
      <c r="N116" s="77" t="s">
        <v>37</v>
      </c>
      <c r="O116" s="77" t="s">
        <v>135</v>
      </c>
      <c r="P116" s="77" t="s">
        <v>136</v>
      </c>
      <c r="Q116" s="77" t="s">
        <v>137</v>
      </c>
      <c r="R116" s="77" t="s">
        <v>138</v>
      </c>
      <c r="S116" s="77" t="s">
        <v>139</v>
      </c>
      <c r="T116" s="78" t="s">
        <v>140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141</v>
      </c>
      <c r="D117" s="37"/>
      <c r="E117" s="37"/>
      <c r="F117" s="37"/>
      <c r="G117" s="37"/>
      <c r="H117" s="37"/>
      <c r="I117" s="116"/>
      <c r="J117" s="184">
        <f>BK117</f>
        <v>0</v>
      </c>
      <c r="K117" s="37"/>
      <c r="L117" s="40"/>
      <c r="M117" s="79"/>
      <c r="N117" s="185"/>
      <c r="O117" s="80"/>
      <c r="P117" s="186">
        <f>P118</f>
        <v>0</v>
      </c>
      <c r="Q117" s="80"/>
      <c r="R117" s="186">
        <f>R118</f>
        <v>0</v>
      </c>
      <c r="S117" s="80"/>
      <c r="T117" s="18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72</v>
      </c>
      <c r="AU117" s="18" t="s">
        <v>120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72</v>
      </c>
      <c r="E118" s="192" t="s">
        <v>1299</v>
      </c>
      <c r="F118" s="192" t="s">
        <v>1300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SUM(P119:P156)</f>
        <v>0</v>
      </c>
      <c r="Q118" s="197"/>
      <c r="R118" s="198">
        <f>SUM(R119:R156)</f>
        <v>0</v>
      </c>
      <c r="S118" s="197"/>
      <c r="T118" s="199">
        <f>SUM(T119:T156)</f>
        <v>0</v>
      </c>
      <c r="AR118" s="200" t="s">
        <v>176</v>
      </c>
      <c r="AT118" s="201" t="s">
        <v>72</v>
      </c>
      <c r="AU118" s="201" t="s">
        <v>73</v>
      </c>
      <c r="AY118" s="200" t="s">
        <v>144</v>
      </c>
      <c r="BK118" s="202">
        <f>SUM(BK119:BK156)</f>
        <v>0</v>
      </c>
    </row>
    <row r="119" spans="1:65" s="2" customFormat="1" ht="16.5" customHeight="1">
      <c r="A119" s="35"/>
      <c r="B119" s="36"/>
      <c r="C119" s="205" t="s">
        <v>81</v>
      </c>
      <c r="D119" s="205" t="s">
        <v>146</v>
      </c>
      <c r="E119" s="206" t="s">
        <v>1301</v>
      </c>
      <c r="F119" s="207" t="s">
        <v>1302</v>
      </c>
      <c r="G119" s="208" t="s">
        <v>1143</v>
      </c>
      <c r="H119" s="209">
        <v>1</v>
      </c>
      <c r="I119" s="210"/>
      <c r="J119" s="211">
        <f>ROUND(I119*H119,2)</f>
        <v>0</v>
      </c>
      <c r="K119" s="212"/>
      <c r="L119" s="40"/>
      <c r="M119" s="213" t="s">
        <v>1</v>
      </c>
      <c r="N119" s="214" t="s">
        <v>38</v>
      </c>
      <c r="O119" s="72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7" t="s">
        <v>1303</v>
      </c>
      <c r="AT119" s="217" t="s">
        <v>146</v>
      </c>
      <c r="AU119" s="217" t="s">
        <v>81</v>
      </c>
      <c r="AY119" s="18" t="s">
        <v>144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81</v>
      </c>
      <c r="BK119" s="218">
        <f>ROUND(I119*H119,2)</f>
        <v>0</v>
      </c>
      <c r="BL119" s="18" t="s">
        <v>1303</v>
      </c>
      <c r="BM119" s="217" t="s">
        <v>1304</v>
      </c>
    </row>
    <row r="120" spans="1:65" s="13" customFormat="1" ht="22.5">
      <c r="B120" s="219"/>
      <c r="C120" s="220"/>
      <c r="D120" s="221" t="s">
        <v>152</v>
      </c>
      <c r="E120" s="222" t="s">
        <v>1</v>
      </c>
      <c r="F120" s="223" t="s">
        <v>1305</v>
      </c>
      <c r="G120" s="220"/>
      <c r="H120" s="222" t="s">
        <v>1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152</v>
      </c>
      <c r="AU120" s="229" t="s">
        <v>81</v>
      </c>
      <c r="AV120" s="13" t="s">
        <v>81</v>
      </c>
      <c r="AW120" s="13" t="s">
        <v>30</v>
      </c>
      <c r="AX120" s="13" t="s">
        <v>73</v>
      </c>
      <c r="AY120" s="229" t="s">
        <v>144</v>
      </c>
    </row>
    <row r="121" spans="1:65" s="14" customFormat="1" ht="11.25">
      <c r="B121" s="230"/>
      <c r="C121" s="231"/>
      <c r="D121" s="221" t="s">
        <v>152</v>
      </c>
      <c r="E121" s="232" t="s">
        <v>1</v>
      </c>
      <c r="F121" s="233" t="s">
        <v>81</v>
      </c>
      <c r="G121" s="231"/>
      <c r="H121" s="234">
        <v>1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152</v>
      </c>
      <c r="AU121" s="240" t="s">
        <v>81</v>
      </c>
      <c r="AV121" s="14" t="s">
        <v>83</v>
      </c>
      <c r="AW121" s="14" t="s">
        <v>30</v>
      </c>
      <c r="AX121" s="14" t="s">
        <v>81</v>
      </c>
      <c r="AY121" s="240" t="s">
        <v>144</v>
      </c>
    </row>
    <row r="122" spans="1:65" s="2" customFormat="1" ht="16.5" customHeight="1">
      <c r="A122" s="35"/>
      <c r="B122" s="36"/>
      <c r="C122" s="205" t="s">
        <v>83</v>
      </c>
      <c r="D122" s="205" t="s">
        <v>146</v>
      </c>
      <c r="E122" s="206" t="s">
        <v>1306</v>
      </c>
      <c r="F122" s="207" t="s">
        <v>1307</v>
      </c>
      <c r="G122" s="208" t="s">
        <v>1143</v>
      </c>
      <c r="H122" s="209">
        <v>1</v>
      </c>
      <c r="I122" s="210"/>
      <c r="J122" s="211">
        <f>ROUND(I122*H122,2)</f>
        <v>0</v>
      </c>
      <c r="K122" s="212"/>
      <c r="L122" s="40"/>
      <c r="M122" s="213" t="s">
        <v>1</v>
      </c>
      <c r="N122" s="214" t="s">
        <v>38</v>
      </c>
      <c r="O122" s="72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7" t="s">
        <v>1303</v>
      </c>
      <c r="AT122" s="217" t="s">
        <v>146</v>
      </c>
      <c r="AU122" s="217" t="s">
        <v>81</v>
      </c>
      <c r="AY122" s="18" t="s">
        <v>144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81</v>
      </c>
      <c r="BK122" s="218">
        <f>ROUND(I122*H122,2)</f>
        <v>0</v>
      </c>
      <c r="BL122" s="18" t="s">
        <v>1303</v>
      </c>
      <c r="BM122" s="217" t="s">
        <v>1308</v>
      </c>
    </row>
    <row r="123" spans="1:65" s="13" customFormat="1" ht="11.25">
      <c r="B123" s="219"/>
      <c r="C123" s="220"/>
      <c r="D123" s="221" t="s">
        <v>152</v>
      </c>
      <c r="E123" s="222" t="s">
        <v>1</v>
      </c>
      <c r="F123" s="223" t="s">
        <v>1309</v>
      </c>
      <c r="G123" s="220"/>
      <c r="H123" s="222" t="s">
        <v>1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152</v>
      </c>
      <c r="AU123" s="229" t="s">
        <v>81</v>
      </c>
      <c r="AV123" s="13" t="s">
        <v>81</v>
      </c>
      <c r="AW123" s="13" t="s">
        <v>30</v>
      </c>
      <c r="AX123" s="13" t="s">
        <v>73</v>
      </c>
      <c r="AY123" s="229" t="s">
        <v>144</v>
      </c>
    </row>
    <row r="124" spans="1:65" s="13" customFormat="1" ht="11.25">
      <c r="B124" s="219"/>
      <c r="C124" s="220"/>
      <c r="D124" s="221" t="s">
        <v>152</v>
      </c>
      <c r="E124" s="222" t="s">
        <v>1</v>
      </c>
      <c r="F124" s="223" t="s">
        <v>1310</v>
      </c>
      <c r="G124" s="220"/>
      <c r="H124" s="222" t="s">
        <v>1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152</v>
      </c>
      <c r="AU124" s="229" t="s">
        <v>81</v>
      </c>
      <c r="AV124" s="13" t="s">
        <v>81</v>
      </c>
      <c r="AW124" s="13" t="s">
        <v>30</v>
      </c>
      <c r="AX124" s="13" t="s">
        <v>73</v>
      </c>
      <c r="AY124" s="229" t="s">
        <v>144</v>
      </c>
    </row>
    <row r="125" spans="1:65" s="13" customFormat="1" ht="11.25">
      <c r="B125" s="219"/>
      <c r="C125" s="220"/>
      <c r="D125" s="221" t="s">
        <v>152</v>
      </c>
      <c r="E125" s="222" t="s">
        <v>1</v>
      </c>
      <c r="F125" s="223" t="s">
        <v>1311</v>
      </c>
      <c r="G125" s="220"/>
      <c r="H125" s="222" t="s">
        <v>1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152</v>
      </c>
      <c r="AU125" s="229" t="s">
        <v>81</v>
      </c>
      <c r="AV125" s="13" t="s">
        <v>81</v>
      </c>
      <c r="AW125" s="13" t="s">
        <v>30</v>
      </c>
      <c r="AX125" s="13" t="s">
        <v>73</v>
      </c>
      <c r="AY125" s="229" t="s">
        <v>144</v>
      </c>
    </row>
    <row r="126" spans="1:65" s="13" customFormat="1" ht="11.25">
      <c r="B126" s="219"/>
      <c r="C126" s="220"/>
      <c r="D126" s="221" t="s">
        <v>152</v>
      </c>
      <c r="E126" s="222" t="s">
        <v>1</v>
      </c>
      <c r="F126" s="223" t="s">
        <v>1312</v>
      </c>
      <c r="G126" s="220"/>
      <c r="H126" s="222" t="s">
        <v>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152</v>
      </c>
      <c r="AU126" s="229" t="s">
        <v>81</v>
      </c>
      <c r="AV126" s="13" t="s">
        <v>81</v>
      </c>
      <c r="AW126" s="13" t="s">
        <v>30</v>
      </c>
      <c r="AX126" s="13" t="s">
        <v>73</v>
      </c>
      <c r="AY126" s="229" t="s">
        <v>144</v>
      </c>
    </row>
    <row r="127" spans="1:65" s="13" customFormat="1" ht="11.25">
      <c r="B127" s="219"/>
      <c r="C127" s="220"/>
      <c r="D127" s="221" t="s">
        <v>152</v>
      </c>
      <c r="E127" s="222" t="s">
        <v>1</v>
      </c>
      <c r="F127" s="223" t="s">
        <v>1311</v>
      </c>
      <c r="G127" s="220"/>
      <c r="H127" s="222" t="s">
        <v>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152</v>
      </c>
      <c r="AU127" s="229" t="s">
        <v>81</v>
      </c>
      <c r="AV127" s="13" t="s">
        <v>81</v>
      </c>
      <c r="AW127" s="13" t="s">
        <v>30</v>
      </c>
      <c r="AX127" s="13" t="s">
        <v>73</v>
      </c>
      <c r="AY127" s="229" t="s">
        <v>144</v>
      </c>
    </row>
    <row r="128" spans="1:65" s="13" customFormat="1" ht="11.25">
      <c r="B128" s="219"/>
      <c r="C128" s="220"/>
      <c r="D128" s="221" t="s">
        <v>152</v>
      </c>
      <c r="E128" s="222" t="s">
        <v>1</v>
      </c>
      <c r="F128" s="223" t="s">
        <v>1313</v>
      </c>
      <c r="G128" s="220"/>
      <c r="H128" s="222" t="s">
        <v>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152</v>
      </c>
      <c r="AU128" s="229" t="s">
        <v>81</v>
      </c>
      <c r="AV128" s="13" t="s">
        <v>81</v>
      </c>
      <c r="AW128" s="13" t="s">
        <v>30</v>
      </c>
      <c r="AX128" s="13" t="s">
        <v>73</v>
      </c>
      <c r="AY128" s="229" t="s">
        <v>144</v>
      </c>
    </row>
    <row r="129" spans="1:65" s="13" customFormat="1" ht="11.25">
      <c r="B129" s="219"/>
      <c r="C129" s="220"/>
      <c r="D129" s="221" t="s">
        <v>152</v>
      </c>
      <c r="E129" s="222" t="s">
        <v>1</v>
      </c>
      <c r="F129" s="223" t="s">
        <v>1314</v>
      </c>
      <c r="G129" s="220"/>
      <c r="H129" s="222" t="s">
        <v>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152</v>
      </c>
      <c r="AU129" s="229" t="s">
        <v>81</v>
      </c>
      <c r="AV129" s="13" t="s">
        <v>81</v>
      </c>
      <c r="AW129" s="13" t="s">
        <v>30</v>
      </c>
      <c r="AX129" s="13" t="s">
        <v>73</v>
      </c>
      <c r="AY129" s="229" t="s">
        <v>144</v>
      </c>
    </row>
    <row r="130" spans="1:65" s="14" customFormat="1" ht="11.25">
      <c r="B130" s="230"/>
      <c r="C130" s="231"/>
      <c r="D130" s="221" t="s">
        <v>152</v>
      </c>
      <c r="E130" s="232" t="s">
        <v>1</v>
      </c>
      <c r="F130" s="233" t="s">
        <v>81</v>
      </c>
      <c r="G130" s="231"/>
      <c r="H130" s="234">
        <v>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152</v>
      </c>
      <c r="AU130" s="240" t="s">
        <v>81</v>
      </c>
      <c r="AV130" s="14" t="s">
        <v>83</v>
      </c>
      <c r="AW130" s="14" t="s">
        <v>30</v>
      </c>
      <c r="AX130" s="14" t="s">
        <v>81</v>
      </c>
      <c r="AY130" s="240" t="s">
        <v>144</v>
      </c>
    </row>
    <row r="131" spans="1:65" s="2" customFormat="1" ht="16.5" customHeight="1">
      <c r="A131" s="35"/>
      <c r="B131" s="36"/>
      <c r="C131" s="205" t="s">
        <v>160</v>
      </c>
      <c r="D131" s="205" t="s">
        <v>146</v>
      </c>
      <c r="E131" s="206" t="s">
        <v>1315</v>
      </c>
      <c r="F131" s="207" t="s">
        <v>1316</v>
      </c>
      <c r="G131" s="208" t="s">
        <v>1143</v>
      </c>
      <c r="H131" s="209">
        <v>1</v>
      </c>
      <c r="I131" s="210"/>
      <c r="J131" s="211">
        <f>ROUND(I131*H131,2)</f>
        <v>0</v>
      </c>
      <c r="K131" s="212"/>
      <c r="L131" s="40"/>
      <c r="M131" s="213" t="s">
        <v>1</v>
      </c>
      <c r="N131" s="214" t="s">
        <v>38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1303</v>
      </c>
      <c r="AT131" s="217" t="s">
        <v>146</v>
      </c>
      <c r="AU131" s="217" t="s">
        <v>81</v>
      </c>
      <c r="AY131" s="18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1303</v>
      </c>
      <c r="BM131" s="217" t="s">
        <v>1317</v>
      </c>
    </row>
    <row r="132" spans="1:65" s="13" customFormat="1" ht="11.25">
      <c r="B132" s="219"/>
      <c r="C132" s="220"/>
      <c r="D132" s="221" t="s">
        <v>152</v>
      </c>
      <c r="E132" s="222" t="s">
        <v>1</v>
      </c>
      <c r="F132" s="223" t="s">
        <v>1318</v>
      </c>
      <c r="G132" s="220"/>
      <c r="H132" s="222" t="s">
        <v>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152</v>
      </c>
      <c r="AU132" s="229" t="s">
        <v>81</v>
      </c>
      <c r="AV132" s="13" t="s">
        <v>81</v>
      </c>
      <c r="AW132" s="13" t="s">
        <v>30</v>
      </c>
      <c r="AX132" s="13" t="s">
        <v>73</v>
      </c>
      <c r="AY132" s="229" t="s">
        <v>144</v>
      </c>
    </row>
    <row r="133" spans="1:65" s="13" customFormat="1" ht="11.25">
      <c r="B133" s="219"/>
      <c r="C133" s="220"/>
      <c r="D133" s="221" t="s">
        <v>152</v>
      </c>
      <c r="E133" s="222" t="s">
        <v>1</v>
      </c>
      <c r="F133" s="223" t="s">
        <v>1319</v>
      </c>
      <c r="G133" s="220"/>
      <c r="H133" s="222" t="s">
        <v>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152</v>
      </c>
      <c r="AU133" s="229" t="s">
        <v>81</v>
      </c>
      <c r="AV133" s="13" t="s">
        <v>81</v>
      </c>
      <c r="AW133" s="13" t="s">
        <v>30</v>
      </c>
      <c r="AX133" s="13" t="s">
        <v>73</v>
      </c>
      <c r="AY133" s="229" t="s">
        <v>144</v>
      </c>
    </row>
    <row r="134" spans="1:65" s="14" customFormat="1" ht="11.25">
      <c r="B134" s="230"/>
      <c r="C134" s="231"/>
      <c r="D134" s="221" t="s">
        <v>152</v>
      </c>
      <c r="E134" s="232" t="s">
        <v>1</v>
      </c>
      <c r="F134" s="233" t="s">
        <v>81</v>
      </c>
      <c r="G134" s="231"/>
      <c r="H134" s="234">
        <v>1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152</v>
      </c>
      <c r="AU134" s="240" t="s">
        <v>81</v>
      </c>
      <c r="AV134" s="14" t="s">
        <v>83</v>
      </c>
      <c r="AW134" s="14" t="s">
        <v>30</v>
      </c>
      <c r="AX134" s="14" t="s">
        <v>81</v>
      </c>
      <c r="AY134" s="240" t="s">
        <v>144</v>
      </c>
    </row>
    <row r="135" spans="1:65" s="2" customFormat="1" ht="16.5" customHeight="1">
      <c r="A135" s="35"/>
      <c r="B135" s="36"/>
      <c r="C135" s="205" t="s">
        <v>150</v>
      </c>
      <c r="D135" s="205" t="s">
        <v>146</v>
      </c>
      <c r="E135" s="206" t="s">
        <v>1320</v>
      </c>
      <c r="F135" s="207" t="s">
        <v>1321</v>
      </c>
      <c r="G135" s="208" t="s">
        <v>1143</v>
      </c>
      <c r="H135" s="209">
        <v>1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38</v>
      </c>
      <c r="O135" s="72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1303</v>
      </c>
      <c r="AT135" s="217" t="s">
        <v>146</v>
      </c>
      <c r="AU135" s="217" t="s">
        <v>81</v>
      </c>
      <c r="AY135" s="18" t="s">
        <v>144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1303</v>
      </c>
      <c r="BM135" s="217" t="s">
        <v>1322</v>
      </c>
    </row>
    <row r="136" spans="1:65" s="13" customFormat="1" ht="11.25">
      <c r="B136" s="219"/>
      <c r="C136" s="220"/>
      <c r="D136" s="221" t="s">
        <v>152</v>
      </c>
      <c r="E136" s="222" t="s">
        <v>1</v>
      </c>
      <c r="F136" s="223" t="s">
        <v>1323</v>
      </c>
      <c r="G136" s="220"/>
      <c r="H136" s="222" t="s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152</v>
      </c>
      <c r="AU136" s="229" t="s">
        <v>81</v>
      </c>
      <c r="AV136" s="13" t="s">
        <v>81</v>
      </c>
      <c r="AW136" s="13" t="s">
        <v>30</v>
      </c>
      <c r="AX136" s="13" t="s">
        <v>73</v>
      </c>
      <c r="AY136" s="229" t="s">
        <v>144</v>
      </c>
    </row>
    <row r="137" spans="1:65" s="14" customFormat="1" ht="11.25">
      <c r="B137" s="230"/>
      <c r="C137" s="231"/>
      <c r="D137" s="221" t="s">
        <v>152</v>
      </c>
      <c r="E137" s="232" t="s">
        <v>1</v>
      </c>
      <c r="F137" s="233" t="s">
        <v>81</v>
      </c>
      <c r="G137" s="231"/>
      <c r="H137" s="234">
        <v>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152</v>
      </c>
      <c r="AU137" s="240" t="s">
        <v>81</v>
      </c>
      <c r="AV137" s="14" t="s">
        <v>83</v>
      </c>
      <c r="AW137" s="14" t="s">
        <v>30</v>
      </c>
      <c r="AX137" s="14" t="s">
        <v>81</v>
      </c>
      <c r="AY137" s="240" t="s">
        <v>144</v>
      </c>
    </row>
    <row r="138" spans="1:65" s="2" customFormat="1" ht="16.5" customHeight="1">
      <c r="A138" s="35"/>
      <c r="B138" s="36"/>
      <c r="C138" s="205" t="s">
        <v>176</v>
      </c>
      <c r="D138" s="205" t="s">
        <v>146</v>
      </c>
      <c r="E138" s="206" t="s">
        <v>1324</v>
      </c>
      <c r="F138" s="207" t="s">
        <v>1325</v>
      </c>
      <c r="G138" s="208" t="s">
        <v>1143</v>
      </c>
      <c r="H138" s="209">
        <v>1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1303</v>
      </c>
      <c r="AT138" s="217" t="s">
        <v>146</v>
      </c>
      <c r="AU138" s="217" t="s">
        <v>81</v>
      </c>
      <c r="AY138" s="18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1303</v>
      </c>
      <c r="BM138" s="217" t="s">
        <v>1326</v>
      </c>
    </row>
    <row r="139" spans="1:65" s="13" customFormat="1" ht="33.75">
      <c r="B139" s="219"/>
      <c r="C139" s="220"/>
      <c r="D139" s="221" t="s">
        <v>152</v>
      </c>
      <c r="E139" s="222" t="s">
        <v>1</v>
      </c>
      <c r="F139" s="223" t="s">
        <v>1327</v>
      </c>
      <c r="G139" s="220"/>
      <c r="H139" s="222" t="s">
        <v>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152</v>
      </c>
      <c r="AU139" s="229" t="s">
        <v>81</v>
      </c>
      <c r="AV139" s="13" t="s">
        <v>81</v>
      </c>
      <c r="AW139" s="13" t="s">
        <v>30</v>
      </c>
      <c r="AX139" s="13" t="s">
        <v>73</v>
      </c>
      <c r="AY139" s="229" t="s">
        <v>144</v>
      </c>
    </row>
    <row r="140" spans="1:65" s="13" customFormat="1" ht="11.25">
      <c r="B140" s="219"/>
      <c r="C140" s="220"/>
      <c r="D140" s="221" t="s">
        <v>152</v>
      </c>
      <c r="E140" s="222" t="s">
        <v>1</v>
      </c>
      <c r="F140" s="223" t="s">
        <v>1328</v>
      </c>
      <c r="G140" s="220"/>
      <c r="H140" s="222" t="s">
        <v>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152</v>
      </c>
      <c r="AU140" s="229" t="s">
        <v>81</v>
      </c>
      <c r="AV140" s="13" t="s">
        <v>81</v>
      </c>
      <c r="AW140" s="13" t="s">
        <v>30</v>
      </c>
      <c r="AX140" s="13" t="s">
        <v>73</v>
      </c>
      <c r="AY140" s="229" t="s">
        <v>144</v>
      </c>
    </row>
    <row r="141" spans="1:65" s="13" customFormat="1" ht="11.25">
      <c r="B141" s="219"/>
      <c r="C141" s="220"/>
      <c r="D141" s="221" t="s">
        <v>152</v>
      </c>
      <c r="E141" s="222" t="s">
        <v>1</v>
      </c>
      <c r="F141" s="223" t="s">
        <v>1329</v>
      </c>
      <c r="G141" s="220"/>
      <c r="H141" s="222" t="s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152</v>
      </c>
      <c r="AU141" s="229" t="s">
        <v>81</v>
      </c>
      <c r="AV141" s="13" t="s">
        <v>81</v>
      </c>
      <c r="AW141" s="13" t="s">
        <v>30</v>
      </c>
      <c r="AX141" s="13" t="s">
        <v>73</v>
      </c>
      <c r="AY141" s="229" t="s">
        <v>144</v>
      </c>
    </row>
    <row r="142" spans="1:65" s="14" customFormat="1" ht="11.25">
      <c r="B142" s="230"/>
      <c r="C142" s="231"/>
      <c r="D142" s="221" t="s">
        <v>152</v>
      </c>
      <c r="E142" s="232" t="s">
        <v>1</v>
      </c>
      <c r="F142" s="233" t="s">
        <v>81</v>
      </c>
      <c r="G142" s="231"/>
      <c r="H142" s="234">
        <v>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152</v>
      </c>
      <c r="AU142" s="240" t="s">
        <v>81</v>
      </c>
      <c r="AV142" s="14" t="s">
        <v>83</v>
      </c>
      <c r="AW142" s="14" t="s">
        <v>30</v>
      </c>
      <c r="AX142" s="14" t="s">
        <v>81</v>
      </c>
      <c r="AY142" s="240" t="s">
        <v>144</v>
      </c>
    </row>
    <row r="143" spans="1:65" s="2" customFormat="1" ht="16.5" customHeight="1">
      <c r="A143" s="35"/>
      <c r="B143" s="36"/>
      <c r="C143" s="205" t="s">
        <v>151</v>
      </c>
      <c r="D143" s="205" t="s">
        <v>146</v>
      </c>
      <c r="E143" s="206" t="s">
        <v>1330</v>
      </c>
      <c r="F143" s="207" t="s">
        <v>1331</v>
      </c>
      <c r="G143" s="208" t="s">
        <v>1143</v>
      </c>
      <c r="H143" s="209">
        <v>1</v>
      </c>
      <c r="I143" s="210"/>
      <c r="J143" s="211">
        <f>ROUND(I143*H143,2)</f>
        <v>0</v>
      </c>
      <c r="K143" s="212"/>
      <c r="L143" s="40"/>
      <c r="M143" s="213" t="s">
        <v>1</v>
      </c>
      <c r="N143" s="214" t="s">
        <v>38</v>
      </c>
      <c r="O143" s="72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1303</v>
      </c>
      <c r="AT143" s="217" t="s">
        <v>146</v>
      </c>
      <c r="AU143" s="217" t="s">
        <v>81</v>
      </c>
      <c r="AY143" s="18" t="s">
        <v>144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81</v>
      </c>
      <c r="BK143" s="218">
        <f>ROUND(I143*H143,2)</f>
        <v>0</v>
      </c>
      <c r="BL143" s="18" t="s">
        <v>1303</v>
      </c>
      <c r="BM143" s="217" t="s">
        <v>1332</v>
      </c>
    </row>
    <row r="144" spans="1:65" s="13" customFormat="1" ht="33.75">
      <c r="B144" s="219"/>
      <c r="C144" s="220"/>
      <c r="D144" s="221" t="s">
        <v>152</v>
      </c>
      <c r="E144" s="222" t="s">
        <v>1</v>
      </c>
      <c r="F144" s="223" t="s">
        <v>1333</v>
      </c>
      <c r="G144" s="220"/>
      <c r="H144" s="222" t="s">
        <v>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152</v>
      </c>
      <c r="AU144" s="229" t="s">
        <v>81</v>
      </c>
      <c r="AV144" s="13" t="s">
        <v>81</v>
      </c>
      <c r="AW144" s="13" t="s">
        <v>30</v>
      </c>
      <c r="AX144" s="13" t="s">
        <v>73</v>
      </c>
      <c r="AY144" s="229" t="s">
        <v>144</v>
      </c>
    </row>
    <row r="145" spans="1:65" s="13" customFormat="1" ht="11.25">
      <c r="B145" s="219"/>
      <c r="C145" s="220"/>
      <c r="D145" s="221" t="s">
        <v>152</v>
      </c>
      <c r="E145" s="222" t="s">
        <v>1</v>
      </c>
      <c r="F145" s="223" t="s">
        <v>1334</v>
      </c>
      <c r="G145" s="220"/>
      <c r="H145" s="222" t="s">
        <v>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152</v>
      </c>
      <c r="AU145" s="229" t="s">
        <v>81</v>
      </c>
      <c r="AV145" s="13" t="s">
        <v>81</v>
      </c>
      <c r="AW145" s="13" t="s">
        <v>30</v>
      </c>
      <c r="AX145" s="13" t="s">
        <v>73</v>
      </c>
      <c r="AY145" s="229" t="s">
        <v>144</v>
      </c>
    </row>
    <row r="146" spans="1:65" s="14" customFormat="1" ht="11.25">
      <c r="B146" s="230"/>
      <c r="C146" s="231"/>
      <c r="D146" s="221" t="s">
        <v>152</v>
      </c>
      <c r="E146" s="232" t="s">
        <v>1</v>
      </c>
      <c r="F146" s="233" t="s">
        <v>81</v>
      </c>
      <c r="G146" s="231"/>
      <c r="H146" s="234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152</v>
      </c>
      <c r="AU146" s="240" t="s">
        <v>81</v>
      </c>
      <c r="AV146" s="14" t="s">
        <v>83</v>
      </c>
      <c r="AW146" s="14" t="s">
        <v>30</v>
      </c>
      <c r="AX146" s="14" t="s">
        <v>81</v>
      </c>
      <c r="AY146" s="240" t="s">
        <v>144</v>
      </c>
    </row>
    <row r="147" spans="1:65" s="2" customFormat="1" ht="16.5" customHeight="1">
      <c r="A147" s="35"/>
      <c r="B147" s="36"/>
      <c r="C147" s="205" t="s">
        <v>189</v>
      </c>
      <c r="D147" s="205" t="s">
        <v>146</v>
      </c>
      <c r="E147" s="206" t="s">
        <v>1335</v>
      </c>
      <c r="F147" s="207" t="s">
        <v>1336</v>
      </c>
      <c r="G147" s="208" t="s">
        <v>1143</v>
      </c>
      <c r="H147" s="209">
        <v>1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38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1303</v>
      </c>
      <c r="AT147" s="217" t="s">
        <v>146</v>
      </c>
      <c r="AU147" s="217" t="s">
        <v>81</v>
      </c>
      <c r="AY147" s="18" t="s">
        <v>144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1303</v>
      </c>
      <c r="BM147" s="217" t="s">
        <v>1337</v>
      </c>
    </row>
    <row r="148" spans="1:65" s="13" customFormat="1" ht="22.5">
      <c r="B148" s="219"/>
      <c r="C148" s="220"/>
      <c r="D148" s="221" t="s">
        <v>152</v>
      </c>
      <c r="E148" s="222" t="s">
        <v>1</v>
      </c>
      <c r="F148" s="223" t="s">
        <v>1338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81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3" customFormat="1" ht="33.75">
      <c r="B149" s="219"/>
      <c r="C149" s="220"/>
      <c r="D149" s="221" t="s">
        <v>152</v>
      </c>
      <c r="E149" s="222" t="s">
        <v>1</v>
      </c>
      <c r="F149" s="223" t="s">
        <v>1339</v>
      </c>
      <c r="G149" s="220"/>
      <c r="H149" s="222" t="s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152</v>
      </c>
      <c r="AU149" s="229" t="s">
        <v>81</v>
      </c>
      <c r="AV149" s="13" t="s">
        <v>81</v>
      </c>
      <c r="AW149" s="13" t="s">
        <v>30</v>
      </c>
      <c r="AX149" s="13" t="s">
        <v>73</v>
      </c>
      <c r="AY149" s="229" t="s">
        <v>144</v>
      </c>
    </row>
    <row r="150" spans="1:65" s="13" customFormat="1" ht="33.75">
      <c r="B150" s="219"/>
      <c r="C150" s="220"/>
      <c r="D150" s="221" t="s">
        <v>152</v>
      </c>
      <c r="E150" s="222" t="s">
        <v>1</v>
      </c>
      <c r="F150" s="223" t="s">
        <v>1340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81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3" customFormat="1" ht="11.25">
      <c r="B151" s="219"/>
      <c r="C151" s="220"/>
      <c r="D151" s="221" t="s">
        <v>152</v>
      </c>
      <c r="E151" s="222" t="s">
        <v>1</v>
      </c>
      <c r="F151" s="223" t="s">
        <v>1341</v>
      </c>
      <c r="G151" s="220"/>
      <c r="H151" s="222" t="s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152</v>
      </c>
      <c r="AU151" s="229" t="s">
        <v>81</v>
      </c>
      <c r="AV151" s="13" t="s">
        <v>81</v>
      </c>
      <c r="AW151" s="13" t="s">
        <v>30</v>
      </c>
      <c r="AX151" s="13" t="s">
        <v>73</v>
      </c>
      <c r="AY151" s="229" t="s">
        <v>144</v>
      </c>
    </row>
    <row r="152" spans="1:65" s="14" customFormat="1" ht="11.25">
      <c r="B152" s="230"/>
      <c r="C152" s="231"/>
      <c r="D152" s="221" t="s">
        <v>152</v>
      </c>
      <c r="E152" s="232" t="s">
        <v>1</v>
      </c>
      <c r="F152" s="233" t="s">
        <v>81</v>
      </c>
      <c r="G152" s="231"/>
      <c r="H152" s="234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152</v>
      </c>
      <c r="AU152" s="240" t="s">
        <v>81</v>
      </c>
      <c r="AV152" s="14" t="s">
        <v>83</v>
      </c>
      <c r="AW152" s="14" t="s">
        <v>30</v>
      </c>
      <c r="AX152" s="14" t="s">
        <v>81</v>
      </c>
      <c r="AY152" s="240" t="s">
        <v>144</v>
      </c>
    </row>
    <row r="153" spans="1:65" s="2" customFormat="1" ht="16.5" customHeight="1">
      <c r="A153" s="35"/>
      <c r="B153" s="36"/>
      <c r="C153" s="205" t="s">
        <v>158</v>
      </c>
      <c r="D153" s="205" t="s">
        <v>146</v>
      </c>
      <c r="E153" s="206" t="s">
        <v>1342</v>
      </c>
      <c r="F153" s="207" t="s">
        <v>1343</v>
      </c>
      <c r="G153" s="208" t="s">
        <v>1143</v>
      </c>
      <c r="H153" s="209">
        <v>1</v>
      </c>
      <c r="I153" s="210"/>
      <c r="J153" s="211">
        <f>ROUND(I153*H153,2)</f>
        <v>0</v>
      </c>
      <c r="K153" s="212"/>
      <c r="L153" s="40"/>
      <c r="M153" s="213" t="s">
        <v>1</v>
      </c>
      <c r="N153" s="214" t="s">
        <v>38</v>
      </c>
      <c r="O153" s="72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1303</v>
      </c>
      <c r="AT153" s="217" t="s">
        <v>146</v>
      </c>
      <c r="AU153" s="217" t="s">
        <v>81</v>
      </c>
      <c r="AY153" s="18" t="s">
        <v>144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81</v>
      </c>
      <c r="BK153" s="218">
        <f>ROUND(I153*H153,2)</f>
        <v>0</v>
      </c>
      <c r="BL153" s="18" t="s">
        <v>1303</v>
      </c>
      <c r="BM153" s="217" t="s">
        <v>1344</v>
      </c>
    </row>
    <row r="154" spans="1:65" s="13" customFormat="1" ht="33.75">
      <c r="B154" s="219"/>
      <c r="C154" s="220"/>
      <c r="D154" s="221" t="s">
        <v>152</v>
      </c>
      <c r="E154" s="222" t="s">
        <v>1</v>
      </c>
      <c r="F154" s="223" t="s">
        <v>1345</v>
      </c>
      <c r="G154" s="220"/>
      <c r="H154" s="222" t="s">
        <v>1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152</v>
      </c>
      <c r="AU154" s="229" t="s">
        <v>81</v>
      </c>
      <c r="AV154" s="13" t="s">
        <v>81</v>
      </c>
      <c r="AW154" s="13" t="s">
        <v>30</v>
      </c>
      <c r="AX154" s="13" t="s">
        <v>73</v>
      </c>
      <c r="AY154" s="229" t="s">
        <v>144</v>
      </c>
    </row>
    <row r="155" spans="1:65" s="13" customFormat="1" ht="22.5">
      <c r="B155" s="219"/>
      <c r="C155" s="220"/>
      <c r="D155" s="221" t="s">
        <v>152</v>
      </c>
      <c r="E155" s="222" t="s">
        <v>1</v>
      </c>
      <c r="F155" s="223" t="s">
        <v>1346</v>
      </c>
      <c r="G155" s="220"/>
      <c r="H155" s="222" t="s">
        <v>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152</v>
      </c>
      <c r="AU155" s="229" t="s">
        <v>81</v>
      </c>
      <c r="AV155" s="13" t="s">
        <v>81</v>
      </c>
      <c r="AW155" s="13" t="s">
        <v>30</v>
      </c>
      <c r="AX155" s="13" t="s">
        <v>73</v>
      </c>
      <c r="AY155" s="229" t="s">
        <v>144</v>
      </c>
    </row>
    <row r="156" spans="1:65" s="14" customFormat="1" ht="11.25">
      <c r="B156" s="230"/>
      <c r="C156" s="231"/>
      <c r="D156" s="221" t="s">
        <v>152</v>
      </c>
      <c r="E156" s="232" t="s">
        <v>1</v>
      </c>
      <c r="F156" s="233" t="s">
        <v>81</v>
      </c>
      <c r="G156" s="231"/>
      <c r="H156" s="234">
        <v>1</v>
      </c>
      <c r="I156" s="235"/>
      <c r="J156" s="231"/>
      <c r="K156" s="231"/>
      <c r="L156" s="236"/>
      <c r="M156" s="279"/>
      <c r="N156" s="280"/>
      <c r="O156" s="280"/>
      <c r="P156" s="280"/>
      <c r="Q156" s="280"/>
      <c r="R156" s="280"/>
      <c r="S156" s="280"/>
      <c r="T156" s="281"/>
      <c r="AT156" s="240" t="s">
        <v>152</v>
      </c>
      <c r="AU156" s="240" t="s">
        <v>81</v>
      </c>
      <c r="AV156" s="14" t="s">
        <v>83</v>
      </c>
      <c r="AW156" s="14" t="s">
        <v>30</v>
      </c>
      <c r="AX156" s="14" t="s">
        <v>81</v>
      </c>
      <c r="AY156" s="240" t="s">
        <v>144</v>
      </c>
    </row>
    <row r="157" spans="1:65" s="2" customFormat="1" ht="6.95" customHeight="1">
      <c r="A157" s="35"/>
      <c r="B157" s="55"/>
      <c r="C157" s="56"/>
      <c r="D157" s="56"/>
      <c r="E157" s="56"/>
      <c r="F157" s="56"/>
      <c r="G157" s="56"/>
      <c r="H157" s="56"/>
      <c r="I157" s="153"/>
      <c r="J157" s="56"/>
      <c r="K157" s="56"/>
      <c r="L157" s="40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algorithmName="SHA-512" hashValue="9hH4g25rzKHUlo01cbOe/0nW3PoSfRr7KE2sKU4ROJvRdup2lvrx9HayzhPgp7r3TgC5Ilatd4J1RbrzRCDivA==" saltValue="hZin+7TELns/URMi/3OjMMPSuDTrlvNtxhXh1d2C/pnoPkgjdpIy566AjFTqblREWfJamnuZiiCDFp4gwJJZYA==" spinCount="100000" sheet="1" objects="1" scenarios="1" formatColumns="0" formatRows="0" autoFilter="0"/>
  <autoFilter ref="C116:K15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82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115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ROUND((SUM(BE124:BE532)),  2)</f>
        <v>0</v>
      </c>
      <c r="G33" s="35"/>
      <c r="H33" s="35"/>
      <c r="I33" s="132">
        <v>0.21</v>
      </c>
      <c r="J33" s="131">
        <f>ROUND(((SUM(BE124:BE532))*I33),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ROUND((SUM(BF124:BF532)),  2)</f>
        <v>0</v>
      </c>
      <c r="G34" s="35"/>
      <c r="H34" s="35"/>
      <c r="I34" s="132">
        <v>0.15</v>
      </c>
      <c r="J34" s="131">
        <f>ROUND(((SUM(BF124:BF532))*I34),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ROUND((SUM(BG124:BG532)),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ROUND((SUM(BH124:BH532)),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ROUND((SUM(BI124:BI532)),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etapa - Komunikace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J125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J126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J284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124</v>
      </c>
      <c r="E100" s="172"/>
      <c r="F100" s="172"/>
      <c r="G100" s="172"/>
      <c r="H100" s="172"/>
      <c r="I100" s="173"/>
      <c r="J100" s="174">
        <f>J308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125</v>
      </c>
      <c r="E101" s="172"/>
      <c r="F101" s="172"/>
      <c r="G101" s="172"/>
      <c r="H101" s="172"/>
      <c r="I101" s="173"/>
      <c r="J101" s="174">
        <f>J319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126</v>
      </c>
      <c r="E102" s="172"/>
      <c r="F102" s="172"/>
      <c r="G102" s="172"/>
      <c r="H102" s="172"/>
      <c r="I102" s="173"/>
      <c r="J102" s="174">
        <f>J429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127</v>
      </c>
      <c r="E103" s="172"/>
      <c r="F103" s="172"/>
      <c r="G103" s="172"/>
      <c r="H103" s="172"/>
      <c r="I103" s="173"/>
      <c r="J103" s="174">
        <f>J480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128</v>
      </c>
      <c r="E104" s="172"/>
      <c r="F104" s="172"/>
      <c r="G104" s="172"/>
      <c r="H104" s="172"/>
      <c r="I104" s="173"/>
      <c r="J104" s="174">
        <f>J529</f>
        <v>0</v>
      </c>
      <c r="K104" s="170"/>
      <c r="L104" s="175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3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56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129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35" t="str">
        <f>E7</f>
        <v>Výstavba tdi Za Střelnicí III, Lanškroun 999</v>
      </c>
      <c r="F114" s="336"/>
      <c r="G114" s="336"/>
      <c r="H114" s="336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114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91" t="str">
        <f>E9</f>
        <v>III. etapa - Komunikace</v>
      </c>
      <c r="F116" s="337"/>
      <c r="G116" s="337"/>
      <c r="H116" s="3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 xml:space="preserve"> </v>
      </c>
      <c r="G118" s="37"/>
      <c r="H118" s="37"/>
      <c r="I118" s="118" t="s">
        <v>22</v>
      </c>
      <c r="J118" s="67" t="str">
        <f>IF(J12="","",J12)</f>
        <v>27. 12. 2019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 xml:space="preserve"> </v>
      </c>
      <c r="G120" s="37"/>
      <c r="H120" s="37"/>
      <c r="I120" s="118" t="s">
        <v>29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27</v>
      </c>
      <c r="D121" s="37"/>
      <c r="E121" s="37"/>
      <c r="F121" s="28" t="str">
        <f>IF(E18="","",E18)</f>
        <v>Vyplň údaj</v>
      </c>
      <c r="G121" s="37"/>
      <c r="H121" s="37"/>
      <c r="I121" s="118" t="s">
        <v>31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76"/>
      <c r="B123" s="177"/>
      <c r="C123" s="178" t="s">
        <v>130</v>
      </c>
      <c r="D123" s="179" t="s">
        <v>58</v>
      </c>
      <c r="E123" s="179" t="s">
        <v>54</v>
      </c>
      <c r="F123" s="179" t="s">
        <v>55</v>
      </c>
      <c r="G123" s="179" t="s">
        <v>131</v>
      </c>
      <c r="H123" s="179" t="s">
        <v>132</v>
      </c>
      <c r="I123" s="180" t="s">
        <v>133</v>
      </c>
      <c r="J123" s="181" t="s">
        <v>118</v>
      </c>
      <c r="K123" s="182" t="s">
        <v>134</v>
      </c>
      <c r="L123" s="183"/>
      <c r="M123" s="76" t="s">
        <v>1</v>
      </c>
      <c r="N123" s="77" t="s">
        <v>37</v>
      </c>
      <c r="O123" s="77" t="s">
        <v>135</v>
      </c>
      <c r="P123" s="77" t="s">
        <v>136</v>
      </c>
      <c r="Q123" s="77" t="s">
        <v>137</v>
      </c>
      <c r="R123" s="77" t="s">
        <v>138</v>
      </c>
      <c r="S123" s="77" t="s">
        <v>139</v>
      </c>
      <c r="T123" s="78" t="s">
        <v>140</v>
      </c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</row>
    <row r="124" spans="1:65" s="2" customFormat="1" ht="22.9" customHeight="1">
      <c r="A124" s="35"/>
      <c r="B124" s="36"/>
      <c r="C124" s="83" t="s">
        <v>141</v>
      </c>
      <c r="D124" s="37"/>
      <c r="E124" s="37"/>
      <c r="F124" s="37"/>
      <c r="G124" s="37"/>
      <c r="H124" s="37"/>
      <c r="I124" s="116"/>
      <c r="J124" s="184">
        <f>BK124</f>
        <v>0</v>
      </c>
      <c r="K124" s="37"/>
      <c r="L124" s="40"/>
      <c r="M124" s="79"/>
      <c r="N124" s="185"/>
      <c r="O124" s="80"/>
      <c r="P124" s="186">
        <f>P125</f>
        <v>0</v>
      </c>
      <c r="Q124" s="80"/>
      <c r="R124" s="186">
        <f>R125</f>
        <v>48.310198799999995</v>
      </c>
      <c r="S124" s="80"/>
      <c r="T124" s="18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72</v>
      </c>
      <c r="AU124" s="18" t="s">
        <v>120</v>
      </c>
      <c r="BK124" s="188">
        <f>BK125</f>
        <v>0</v>
      </c>
    </row>
    <row r="125" spans="1:65" s="12" customFormat="1" ht="25.9" customHeight="1">
      <c r="B125" s="189"/>
      <c r="C125" s="190"/>
      <c r="D125" s="191" t="s">
        <v>72</v>
      </c>
      <c r="E125" s="192" t="s">
        <v>142</v>
      </c>
      <c r="F125" s="192" t="s">
        <v>143</v>
      </c>
      <c r="G125" s="190"/>
      <c r="H125" s="190"/>
      <c r="I125" s="193"/>
      <c r="J125" s="194">
        <f>BK125</f>
        <v>0</v>
      </c>
      <c r="K125" s="190"/>
      <c r="L125" s="195"/>
      <c r="M125" s="196"/>
      <c r="N125" s="197"/>
      <c r="O125" s="197"/>
      <c r="P125" s="198">
        <f>P126+P284+P308+P319+P429+P480+P529</f>
        <v>0</v>
      </c>
      <c r="Q125" s="197"/>
      <c r="R125" s="198">
        <f>R126+R284+R308+R319+R429+R480+R529</f>
        <v>48.310198799999995</v>
      </c>
      <c r="S125" s="197"/>
      <c r="T125" s="199">
        <f>T126+T284+T308+T319+T429+T480+T529</f>
        <v>0</v>
      </c>
      <c r="AR125" s="200" t="s">
        <v>81</v>
      </c>
      <c r="AT125" s="201" t="s">
        <v>72</v>
      </c>
      <c r="AU125" s="201" t="s">
        <v>73</v>
      </c>
      <c r="AY125" s="200" t="s">
        <v>144</v>
      </c>
      <c r="BK125" s="202">
        <f>BK126+BK284+BK308+BK319+BK429+BK480+BK529</f>
        <v>0</v>
      </c>
    </row>
    <row r="126" spans="1:65" s="12" customFormat="1" ht="22.9" customHeight="1">
      <c r="B126" s="189"/>
      <c r="C126" s="190"/>
      <c r="D126" s="191" t="s">
        <v>72</v>
      </c>
      <c r="E126" s="203" t="s">
        <v>81</v>
      </c>
      <c r="F126" s="203" t="s">
        <v>145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SUM(P127:P283)</f>
        <v>0</v>
      </c>
      <c r="Q126" s="197"/>
      <c r="R126" s="198">
        <f>SUM(R127:R283)</f>
        <v>15.561</v>
      </c>
      <c r="S126" s="197"/>
      <c r="T126" s="199">
        <f>SUM(T127:T283)</f>
        <v>0</v>
      </c>
      <c r="AR126" s="200" t="s">
        <v>81</v>
      </c>
      <c r="AT126" s="201" t="s">
        <v>72</v>
      </c>
      <c r="AU126" s="201" t="s">
        <v>81</v>
      </c>
      <c r="AY126" s="200" t="s">
        <v>144</v>
      </c>
      <c r="BK126" s="202">
        <f>SUM(BK127:BK283)</f>
        <v>0</v>
      </c>
    </row>
    <row r="127" spans="1:65" s="2" customFormat="1" ht="21.75" customHeight="1">
      <c r="A127" s="35"/>
      <c r="B127" s="36"/>
      <c r="C127" s="205" t="s">
        <v>81</v>
      </c>
      <c r="D127" s="205" t="s">
        <v>146</v>
      </c>
      <c r="E127" s="206" t="s">
        <v>147</v>
      </c>
      <c r="F127" s="207" t="s">
        <v>148</v>
      </c>
      <c r="G127" s="208" t="s">
        <v>149</v>
      </c>
      <c r="H127" s="209">
        <v>83</v>
      </c>
      <c r="I127" s="210"/>
      <c r="J127" s="211">
        <f>ROUND(I127*H127,2)</f>
        <v>0</v>
      </c>
      <c r="K127" s="212"/>
      <c r="L127" s="40"/>
      <c r="M127" s="213" t="s">
        <v>1</v>
      </c>
      <c r="N127" s="214" t="s">
        <v>38</v>
      </c>
      <c r="O127" s="72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7" t="s">
        <v>150</v>
      </c>
      <c r="AT127" s="217" t="s">
        <v>146</v>
      </c>
      <c r="AU127" s="217" t="s">
        <v>83</v>
      </c>
      <c r="AY127" s="18" t="s">
        <v>144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81</v>
      </c>
      <c r="BK127" s="218">
        <f>ROUND(I127*H127,2)</f>
        <v>0</v>
      </c>
      <c r="BL127" s="18" t="s">
        <v>150</v>
      </c>
      <c r="BM127" s="217" t="s">
        <v>151</v>
      </c>
    </row>
    <row r="128" spans="1:65" s="13" customFormat="1" ht="11.25">
      <c r="B128" s="219"/>
      <c r="C128" s="220"/>
      <c r="D128" s="221" t="s">
        <v>152</v>
      </c>
      <c r="E128" s="222" t="s">
        <v>1</v>
      </c>
      <c r="F128" s="223" t="s">
        <v>153</v>
      </c>
      <c r="G128" s="220"/>
      <c r="H128" s="222" t="s">
        <v>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152</v>
      </c>
      <c r="AU128" s="229" t="s">
        <v>83</v>
      </c>
      <c r="AV128" s="13" t="s">
        <v>81</v>
      </c>
      <c r="AW128" s="13" t="s">
        <v>30</v>
      </c>
      <c r="AX128" s="13" t="s">
        <v>73</v>
      </c>
      <c r="AY128" s="229" t="s">
        <v>144</v>
      </c>
    </row>
    <row r="129" spans="1:65" s="14" customFormat="1" ht="11.25">
      <c r="B129" s="230"/>
      <c r="C129" s="231"/>
      <c r="D129" s="221" t="s">
        <v>152</v>
      </c>
      <c r="E129" s="232" t="s">
        <v>1</v>
      </c>
      <c r="F129" s="233" t="s">
        <v>154</v>
      </c>
      <c r="G129" s="231"/>
      <c r="H129" s="234">
        <v>83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152</v>
      </c>
      <c r="AU129" s="240" t="s">
        <v>83</v>
      </c>
      <c r="AV129" s="14" t="s">
        <v>83</v>
      </c>
      <c r="AW129" s="14" t="s">
        <v>30</v>
      </c>
      <c r="AX129" s="14" t="s">
        <v>73</v>
      </c>
      <c r="AY129" s="240" t="s">
        <v>144</v>
      </c>
    </row>
    <row r="130" spans="1:65" s="15" customFormat="1" ht="11.25">
      <c r="B130" s="241"/>
      <c r="C130" s="242"/>
      <c r="D130" s="221" t="s">
        <v>152</v>
      </c>
      <c r="E130" s="243" t="s">
        <v>1</v>
      </c>
      <c r="F130" s="244" t="s">
        <v>155</v>
      </c>
      <c r="G130" s="242"/>
      <c r="H130" s="245">
        <v>83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152</v>
      </c>
      <c r="AU130" s="251" t="s">
        <v>83</v>
      </c>
      <c r="AV130" s="15" t="s">
        <v>150</v>
      </c>
      <c r="AW130" s="15" t="s">
        <v>30</v>
      </c>
      <c r="AX130" s="15" t="s">
        <v>81</v>
      </c>
      <c r="AY130" s="251" t="s">
        <v>144</v>
      </c>
    </row>
    <row r="131" spans="1:65" s="2" customFormat="1" ht="16.5" customHeight="1">
      <c r="A131" s="35"/>
      <c r="B131" s="36"/>
      <c r="C131" s="205" t="s">
        <v>83</v>
      </c>
      <c r="D131" s="205" t="s">
        <v>146</v>
      </c>
      <c r="E131" s="206" t="s">
        <v>156</v>
      </c>
      <c r="F131" s="207" t="s">
        <v>157</v>
      </c>
      <c r="G131" s="208" t="s">
        <v>149</v>
      </c>
      <c r="H131" s="209">
        <v>1048.25</v>
      </c>
      <c r="I131" s="210"/>
      <c r="J131" s="211">
        <f>ROUND(I131*H131,2)</f>
        <v>0</v>
      </c>
      <c r="K131" s="212"/>
      <c r="L131" s="40"/>
      <c r="M131" s="213" t="s">
        <v>1</v>
      </c>
      <c r="N131" s="214" t="s">
        <v>38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150</v>
      </c>
      <c r="AT131" s="217" t="s">
        <v>146</v>
      </c>
      <c r="AU131" s="217" t="s">
        <v>83</v>
      </c>
      <c r="AY131" s="18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150</v>
      </c>
      <c r="BM131" s="217" t="s">
        <v>158</v>
      </c>
    </row>
    <row r="132" spans="1:65" s="14" customFormat="1" ht="11.25">
      <c r="B132" s="230"/>
      <c r="C132" s="231"/>
      <c r="D132" s="221" t="s">
        <v>152</v>
      </c>
      <c r="E132" s="232" t="s">
        <v>1</v>
      </c>
      <c r="F132" s="233" t="s">
        <v>159</v>
      </c>
      <c r="G132" s="231"/>
      <c r="H132" s="234">
        <v>1048.25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152</v>
      </c>
      <c r="AU132" s="240" t="s">
        <v>83</v>
      </c>
      <c r="AV132" s="14" t="s">
        <v>83</v>
      </c>
      <c r="AW132" s="14" t="s">
        <v>30</v>
      </c>
      <c r="AX132" s="14" t="s">
        <v>73</v>
      </c>
      <c r="AY132" s="240" t="s">
        <v>144</v>
      </c>
    </row>
    <row r="133" spans="1:65" s="15" customFormat="1" ht="11.25">
      <c r="B133" s="241"/>
      <c r="C133" s="242"/>
      <c r="D133" s="221" t="s">
        <v>152</v>
      </c>
      <c r="E133" s="243" t="s">
        <v>1</v>
      </c>
      <c r="F133" s="244" t="s">
        <v>155</v>
      </c>
      <c r="G133" s="242"/>
      <c r="H133" s="245">
        <v>1048.25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152</v>
      </c>
      <c r="AU133" s="251" t="s">
        <v>83</v>
      </c>
      <c r="AV133" s="15" t="s">
        <v>150</v>
      </c>
      <c r="AW133" s="15" t="s">
        <v>30</v>
      </c>
      <c r="AX133" s="15" t="s">
        <v>81</v>
      </c>
      <c r="AY133" s="251" t="s">
        <v>144</v>
      </c>
    </row>
    <row r="134" spans="1:65" s="2" customFormat="1" ht="21.75" customHeight="1">
      <c r="A134" s="35"/>
      <c r="B134" s="36"/>
      <c r="C134" s="205" t="s">
        <v>160</v>
      </c>
      <c r="D134" s="205" t="s">
        <v>146</v>
      </c>
      <c r="E134" s="206" t="s">
        <v>161</v>
      </c>
      <c r="F134" s="207" t="s">
        <v>162</v>
      </c>
      <c r="G134" s="208" t="s">
        <v>149</v>
      </c>
      <c r="H134" s="209">
        <v>167.7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38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150</v>
      </c>
      <c r="AT134" s="217" t="s">
        <v>146</v>
      </c>
      <c r="AU134" s="217" t="s">
        <v>83</v>
      </c>
      <c r="AY134" s="18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81</v>
      </c>
      <c r="BK134" s="218">
        <f>ROUND(I134*H134,2)</f>
        <v>0</v>
      </c>
      <c r="BL134" s="18" t="s">
        <v>150</v>
      </c>
      <c r="BM134" s="217" t="s">
        <v>163</v>
      </c>
    </row>
    <row r="135" spans="1:65" s="13" customFormat="1" ht="11.25">
      <c r="B135" s="219"/>
      <c r="C135" s="220"/>
      <c r="D135" s="221" t="s">
        <v>152</v>
      </c>
      <c r="E135" s="222" t="s">
        <v>1</v>
      </c>
      <c r="F135" s="223" t="s">
        <v>164</v>
      </c>
      <c r="G135" s="220"/>
      <c r="H135" s="222" t="s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152</v>
      </c>
      <c r="AU135" s="229" t="s">
        <v>83</v>
      </c>
      <c r="AV135" s="13" t="s">
        <v>81</v>
      </c>
      <c r="AW135" s="13" t="s">
        <v>30</v>
      </c>
      <c r="AX135" s="13" t="s">
        <v>73</v>
      </c>
      <c r="AY135" s="229" t="s">
        <v>144</v>
      </c>
    </row>
    <row r="136" spans="1:65" s="14" customFormat="1" ht="11.25">
      <c r="B136" s="230"/>
      <c r="C136" s="231"/>
      <c r="D136" s="221" t="s">
        <v>152</v>
      </c>
      <c r="E136" s="232" t="s">
        <v>1</v>
      </c>
      <c r="F136" s="233" t="s">
        <v>165</v>
      </c>
      <c r="G136" s="231"/>
      <c r="H136" s="234">
        <v>167.7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152</v>
      </c>
      <c r="AU136" s="240" t="s">
        <v>83</v>
      </c>
      <c r="AV136" s="14" t="s">
        <v>83</v>
      </c>
      <c r="AW136" s="14" t="s">
        <v>30</v>
      </c>
      <c r="AX136" s="14" t="s">
        <v>73</v>
      </c>
      <c r="AY136" s="240" t="s">
        <v>144</v>
      </c>
    </row>
    <row r="137" spans="1:65" s="15" customFormat="1" ht="11.25">
      <c r="B137" s="241"/>
      <c r="C137" s="242"/>
      <c r="D137" s="221" t="s">
        <v>152</v>
      </c>
      <c r="E137" s="243" t="s">
        <v>1</v>
      </c>
      <c r="F137" s="244" t="s">
        <v>155</v>
      </c>
      <c r="G137" s="242"/>
      <c r="H137" s="245">
        <v>167.7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152</v>
      </c>
      <c r="AU137" s="251" t="s">
        <v>83</v>
      </c>
      <c r="AV137" s="15" t="s">
        <v>150</v>
      </c>
      <c r="AW137" s="15" t="s">
        <v>30</v>
      </c>
      <c r="AX137" s="15" t="s">
        <v>81</v>
      </c>
      <c r="AY137" s="251" t="s">
        <v>144</v>
      </c>
    </row>
    <row r="138" spans="1:65" s="2" customFormat="1" ht="21.75" customHeight="1">
      <c r="A138" s="35"/>
      <c r="B138" s="36"/>
      <c r="C138" s="205" t="s">
        <v>150</v>
      </c>
      <c r="D138" s="205" t="s">
        <v>146</v>
      </c>
      <c r="E138" s="206" t="s">
        <v>166</v>
      </c>
      <c r="F138" s="207" t="s">
        <v>167</v>
      </c>
      <c r="G138" s="208" t="s">
        <v>149</v>
      </c>
      <c r="H138" s="209">
        <v>454.8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150</v>
      </c>
      <c r="AT138" s="217" t="s">
        <v>146</v>
      </c>
      <c r="AU138" s="217" t="s">
        <v>83</v>
      </c>
      <c r="AY138" s="18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150</v>
      </c>
      <c r="BM138" s="217" t="s">
        <v>168</v>
      </c>
    </row>
    <row r="139" spans="1:65" s="13" customFormat="1" ht="11.25">
      <c r="B139" s="219"/>
      <c r="C139" s="220"/>
      <c r="D139" s="221" t="s">
        <v>152</v>
      </c>
      <c r="E139" s="222" t="s">
        <v>1</v>
      </c>
      <c r="F139" s="223" t="s">
        <v>169</v>
      </c>
      <c r="G139" s="220"/>
      <c r="H139" s="222" t="s">
        <v>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152</v>
      </c>
      <c r="AU139" s="229" t="s">
        <v>83</v>
      </c>
      <c r="AV139" s="13" t="s">
        <v>81</v>
      </c>
      <c r="AW139" s="13" t="s">
        <v>30</v>
      </c>
      <c r="AX139" s="13" t="s">
        <v>73</v>
      </c>
      <c r="AY139" s="229" t="s">
        <v>144</v>
      </c>
    </row>
    <row r="140" spans="1:65" s="14" customFormat="1" ht="11.25">
      <c r="B140" s="230"/>
      <c r="C140" s="231"/>
      <c r="D140" s="221" t="s">
        <v>152</v>
      </c>
      <c r="E140" s="232" t="s">
        <v>1</v>
      </c>
      <c r="F140" s="233" t="s">
        <v>170</v>
      </c>
      <c r="G140" s="231"/>
      <c r="H140" s="234">
        <v>72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152</v>
      </c>
      <c r="AU140" s="240" t="s">
        <v>83</v>
      </c>
      <c r="AV140" s="14" t="s">
        <v>83</v>
      </c>
      <c r="AW140" s="14" t="s">
        <v>30</v>
      </c>
      <c r="AX140" s="14" t="s">
        <v>73</v>
      </c>
      <c r="AY140" s="240" t="s">
        <v>144</v>
      </c>
    </row>
    <row r="141" spans="1:65" s="13" customFormat="1" ht="11.25">
      <c r="B141" s="219"/>
      <c r="C141" s="220"/>
      <c r="D141" s="221" t="s">
        <v>152</v>
      </c>
      <c r="E141" s="222" t="s">
        <v>1</v>
      </c>
      <c r="F141" s="223" t="s">
        <v>171</v>
      </c>
      <c r="G141" s="220"/>
      <c r="H141" s="222" t="s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152</v>
      </c>
      <c r="AU141" s="229" t="s">
        <v>83</v>
      </c>
      <c r="AV141" s="13" t="s">
        <v>81</v>
      </c>
      <c r="AW141" s="13" t="s">
        <v>30</v>
      </c>
      <c r="AX141" s="13" t="s">
        <v>73</v>
      </c>
      <c r="AY141" s="229" t="s">
        <v>144</v>
      </c>
    </row>
    <row r="142" spans="1:65" s="14" customFormat="1" ht="11.25">
      <c r="B142" s="230"/>
      <c r="C142" s="231"/>
      <c r="D142" s="221" t="s">
        <v>152</v>
      </c>
      <c r="E142" s="232" t="s">
        <v>1</v>
      </c>
      <c r="F142" s="233" t="s">
        <v>172</v>
      </c>
      <c r="G142" s="231"/>
      <c r="H142" s="234">
        <v>352.1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152</v>
      </c>
      <c r="AU142" s="240" t="s">
        <v>83</v>
      </c>
      <c r="AV142" s="14" t="s">
        <v>83</v>
      </c>
      <c r="AW142" s="14" t="s">
        <v>30</v>
      </c>
      <c r="AX142" s="14" t="s">
        <v>73</v>
      </c>
      <c r="AY142" s="240" t="s">
        <v>144</v>
      </c>
    </row>
    <row r="143" spans="1:65" s="13" customFormat="1" ht="11.25">
      <c r="B143" s="219"/>
      <c r="C143" s="220"/>
      <c r="D143" s="221" t="s">
        <v>152</v>
      </c>
      <c r="E143" s="222" t="s">
        <v>1</v>
      </c>
      <c r="F143" s="223" t="s">
        <v>173</v>
      </c>
      <c r="G143" s="220"/>
      <c r="H143" s="222" t="s">
        <v>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152</v>
      </c>
      <c r="AU143" s="229" t="s">
        <v>83</v>
      </c>
      <c r="AV143" s="13" t="s">
        <v>81</v>
      </c>
      <c r="AW143" s="13" t="s">
        <v>30</v>
      </c>
      <c r="AX143" s="13" t="s">
        <v>73</v>
      </c>
      <c r="AY143" s="229" t="s">
        <v>144</v>
      </c>
    </row>
    <row r="144" spans="1:65" s="14" customFormat="1" ht="11.25">
      <c r="B144" s="230"/>
      <c r="C144" s="231"/>
      <c r="D144" s="221" t="s">
        <v>152</v>
      </c>
      <c r="E144" s="232" t="s">
        <v>1</v>
      </c>
      <c r="F144" s="233" t="s">
        <v>174</v>
      </c>
      <c r="G144" s="231"/>
      <c r="H144" s="234">
        <v>30.7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152</v>
      </c>
      <c r="AU144" s="240" t="s">
        <v>83</v>
      </c>
      <c r="AV144" s="14" t="s">
        <v>83</v>
      </c>
      <c r="AW144" s="14" t="s">
        <v>30</v>
      </c>
      <c r="AX144" s="14" t="s">
        <v>73</v>
      </c>
      <c r="AY144" s="240" t="s">
        <v>144</v>
      </c>
    </row>
    <row r="145" spans="1:65" s="15" customFormat="1" ht="11.25">
      <c r="B145" s="241"/>
      <c r="C145" s="242"/>
      <c r="D145" s="221" t="s">
        <v>152</v>
      </c>
      <c r="E145" s="243" t="s">
        <v>1</v>
      </c>
      <c r="F145" s="244" t="s">
        <v>175</v>
      </c>
      <c r="G145" s="242"/>
      <c r="H145" s="245">
        <v>454.8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152</v>
      </c>
      <c r="AU145" s="251" t="s">
        <v>83</v>
      </c>
      <c r="AV145" s="15" t="s">
        <v>150</v>
      </c>
      <c r="AW145" s="15" t="s">
        <v>30</v>
      </c>
      <c r="AX145" s="15" t="s">
        <v>81</v>
      </c>
      <c r="AY145" s="251" t="s">
        <v>144</v>
      </c>
    </row>
    <row r="146" spans="1:65" s="2" customFormat="1" ht="21.75" customHeight="1">
      <c r="A146" s="35"/>
      <c r="B146" s="36"/>
      <c r="C146" s="205" t="s">
        <v>176</v>
      </c>
      <c r="D146" s="205" t="s">
        <v>146</v>
      </c>
      <c r="E146" s="206" t="s">
        <v>177</v>
      </c>
      <c r="F146" s="207" t="s">
        <v>178</v>
      </c>
      <c r="G146" s="208" t="s">
        <v>149</v>
      </c>
      <c r="H146" s="209">
        <v>311.25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38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150</v>
      </c>
      <c r="AT146" s="217" t="s">
        <v>146</v>
      </c>
      <c r="AU146" s="217" t="s">
        <v>83</v>
      </c>
      <c r="AY146" s="18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81</v>
      </c>
      <c r="BK146" s="218">
        <f>ROUND(I146*H146,2)</f>
        <v>0</v>
      </c>
      <c r="BL146" s="18" t="s">
        <v>150</v>
      </c>
      <c r="BM146" s="217" t="s">
        <v>179</v>
      </c>
    </row>
    <row r="147" spans="1:65" s="13" customFormat="1" ht="11.25">
      <c r="B147" s="219"/>
      <c r="C147" s="220"/>
      <c r="D147" s="221" t="s">
        <v>152</v>
      </c>
      <c r="E147" s="222" t="s">
        <v>1</v>
      </c>
      <c r="F147" s="223" t="s">
        <v>180</v>
      </c>
      <c r="G147" s="220"/>
      <c r="H147" s="222" t="s">
        <v>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152</v>
      </c>
      <c r="AU147" s="229" t="s">
        <v>83</v>
      </c>
      <c r="AV147" s="13" t="s">
        <v>81</v>
      </c>
      <c r="AW147" s="13" t="s">
        <v>30</v>
      </c>
      <c r="AX147" s="13" t="s">
        <v>73</v>
      </c>
      <c r="AY147" s="229" t="s">
        <v>144</v>
      </c>
    </row>
    <row r="148" spans="1:65" s="13" customFormat="1" ht="11.25">
      <c r="B148" s="219"/>
      <c r="C148" s="220"/>
      <c r="D148" s="221" t="s">
        <v>152</v>
      </c>
      <c r="E148" s="222" t="s">
        <v>1</v>
      </c>
      <c r="F148" s="223" t="s">
        <v>164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83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4" customFormat="1" ht="11.25">
      <c r="B149" s="230"/>
      <c r="C149" s="231"/>
      <c r="D149" s="221" t="s">
        <v>152</v>
      </c>
      <c r="E149" s="232" t="s">
        <v>1</v>
      </c>
      <c r="F149" s="233" t="s">
        <v>165</v>
      </c>
      <c r="G149" s="231"/>
      <c r="H149" s="234">
        <v>167.7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152</v>
      </c>
      <c r="AU149" s="240" t="s">
        <v>83</v>
      </c>
      <c r="AV149" s="14" t="s">
        <v>83</v>
      </c>
      <c r="AW149" s="14" t="s">
        <v>30</v>
      </c>
      <c r="AX149" s="14" t="s">
        <v>73</v>
      </c>
      <c r="AY149" s="240" t="s">
        <v>144</v>
      </c>
    </row>
    <row r="150" spans="1:65" s="13" customFormat="1" ht="11.25">
      <c r="B150" s="219"/>
      <c r="C150" s="220"/>
      <c r="D150" s="221" t="s">
        <v>152</v>
      </c>
      <c r="E150" s="222" t="s">
        <v>1</v>
      </c>
      <c r="F150" s="223" t="s">
        <v>169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83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4" customFormat="1" ht="11.25">
      <c r="B151" s="230"/>
      <c r="C151" s="231"/>
      <c r="D151" s="221" t="s">
        <v>152</v>
      </c>
      <c r="E151" s="232" t="s">
        <v>1</v>
      </c>
      <c r="F151" s="233" t="s">
        <v>170</v>
      </c>
      <c r="G151" s="231"/>
      <c r="H151" s="234">
        <v>72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152</v>
      </c>
      <c r="AU151" s="240" t="s">
        <v>83</v>
      </c>
      <c r="AV151" s="14" t="s">
        <v>83</v>
      </c>
      <c r="AW151" s="14" t="s">
        <v>30</v>
      </c>
      <c r="AX151" s="14" t="s">
        <v>73</v>
      </c>
      <c r="AY151" s="240" t="s">
        <v>144</v>
      </c>
    </row>
    <row r="152" spans="1:65" s="13" customFormat="1" ht="11.25">
      <c r="B152" s="219"/>
      <c r="C152" s="220"/>
      <c r="D152" s="221" t="s">
        <v>152</v>
      </c>
      <c r="E152" s="222" t="s">
        <v>1</v>
      </c>
      <c r="F152" s="223" t="s">
        <v>171</v>
      </c>
      <c r="G152" s="220"/>
      <c r="H152" s="222" t="s">
        <v>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152</v>
      </c>
      <c r="AU152" s="229" t="s">
        <v>83</v>
      </c>
      <c r="AV152" s="13" t="s">
        <v>81</v>
      </c>
      <c r="AW152" s="13" t="s">
        <v>30</v>
      </c>
      <c r="AX152" s="13" t="s">
        <v>73</v>
      </c>
      <c r="AY152" s="229" t="s">
        <v>144</v>
      </c>
    </row>
    <row r="153" spans="1:65" s="14" customFormat="1" ht="11.25">
      <c r="B153" s="230"/>
      <c r="C153" s="231"/>
      <c r="D153" s="221" t="s">
        <v>152</v>
      </c>
      <c r="E153" s="232" t="s">
        <v>1</v>
      </c>
      <c r="F153" s="233" t="s">
        <v>172</v>
      </c>
      <c r="G153" s="231"/>
      <c r="H153" s="234">
        <v>352.1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152</v>
      </c>
      <c r="AU153" s="240" t="s">
        <v>83</v>
      </c>
      <c r="AV153" s="14" t="s">
        <v>83</v>
      </c>
      <c r="AW153" s="14" t="s">
        <v>30</v>
      </c>
      <c r="AX153" s="14" t="s">
        <v>73</v>
      </c>
      <c r="AY153" s="240" t="s">
        <v>144</v>
      </c>
    </row>
    <row r="154" spans="1:65" s="13" customFormat="1" ht="11.25">
      <c r="B154" s="219"/>
      <c r="C154" s="220"/>
      <c r="D154" s="221" t="s">
        <v>152</v>
      </c>
      <c r="E154" s="222" t="s">
        <v>1</v>
      </c>
      <c r="F154" s="223" t="s">
        <v>173</v>
      </c>
      <c r="G154" s="220"/>
      <c r="H154" s="222" t="s">
        <v>1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152</v>
      </c>
      <c r="AU154" s="229" t="s">
        <v>83</v>
      </c>
      <c r="AV154" s="13" t="s">
        <v>81</v>
      </c>
      <c r="AW154" s="13" t="s">
        <v>30</v>
      </c>
      <c r="AX154" s="13" t="s">
        <v>73</v>
      </c>
      <c r="AY154" s="229" t="s">
        <v>144</v>
      </c>
    </row>
    <row r="155" spans="1:65" s="14" customFormat="1" ht="11.25">
      <c r="B155" s="230"/>
      <c r="C155" s="231"/>
      <c r="D155" s="221" t="s">
        <v>152</v>
      </c>
      <c r="E155" s="232" t="s">
        <v>1</v>
      </c>
      <c r="F155" s="233" t="s">
        <v>174</v>
      </c>
      <c r="G155" s="231"/>
      <c r="H155" s="234">
        <v>30.7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152</v>
      </c>
      <c r="AU155" s="240" t="s">
        <v>83</v>
      </c>
      <c r="AV155" s="14" t="s">
        <v>83</v>
      </c>
      <c r="AW155" s="14" t="s">
        <v>30</v>
      </c>
      <c r="AX155" s="14" t="s">
        <v>73</v>
      </c>
      <c r="AY155" s="240" t="s">
        <v>144</v>
      </c>
    </row>
    <row r="156" spans="1:65" s="15" customFormat="1" ht="11.25">
      <c r="B156" s="241"/>
      <c r="C156" s="242"/>
      <c r="D156" s="221" t="s">
        <v>152</v>
      </c>
      <c r="E156" s="243" t="s">
        <v>1</v>
      </c>
      <c r="F156" s="244" t="s">
        <v>175</v>
      </c>
      <c r="G156" s="242"/>
      <c r="H156" s="245">
        <v>622.5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AT156" s="251" t="s">
        <v>152</v>
      </c>
      <c r="AU156" s="251" t="s">
        <v>83</v>
      </c>
      <c r="AV156" s="15" t="s">
        <v>150</v>
      </c>
      <c r="AW156" s="15" t="s">
        <v>30</v>
      </c>
      <c r="AX156" s="15" t="s">
        <v>81</v>
      </c>
      <c r="AY156" s="251" t="s">
        <v>144</v>
      </c>
    </row>
    <row r="157" spans="1:65" s="14" customFormat="1" ht="11.25">
      <c r="B157" s="230"/>
      <c r="C157" s="231"/>
      <c r="D157" s="221" t="s">
        <v>152</v>
      </c>
      <c r="E157" s="231"/>
      <c r="F157" s="233" t="s">
        <v>181</v>
      </c>
      <c r="G157" s="231"/>
      <c r="H157" s="234">
        <v>311.25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152</v>
      </c>
      <c r="AU157" s="240" t="s">
        <v>83</v>
      </c>
      <c r="AV157" s="14" t="s">
        <v>83</v>
      </c>
      <c r="AW157" s="14" t="s">
        <v>4</v>
      </c>
      <c r="AX157" s="14" t="s">
        <v>81</v>
      </c>
      <c r="AY157" s="240" t="s">
        <v>144</v>
      </c>
    </row>
    <row r="158" spans="1:65" s="2" customFormat="1" ht="21.75" customHeight="1">
      <c r="A158" s="35"/>
      <c r="B158" s="36"/>
      <c r="C158" s="205" t="s">
        <v>151</v>
      </c>
      <c r="D158" s="205" t="s">
        <v>146</v>
      </c>
      <c r="E158" s="206" t="s">
        <v>182</v>
      </c>
      <c r="F158" s="207" t="s">
        <v>183</v>
      </c>
      <c r="G158" s="208" t="s">
        <v>149</v>
      </c>
      <c r="H158" s="209">
        <v>94.84</v>
      </c>
      <c r="I158" s="210"/>
      <c r="J158" s="211">
        <f>ROUND(I158*H158,2)</f>
        <v>0</v>
      </c>
      <c r="K158" s="212"/>
      <c r="L158" s="40"/>
      <c r="M158" s="213" t="s">
        <v>1</v>
      </c>
      <c r="N158" s="214" t="s">
        <v>38</v>
      </c>
      <c r="O158" s="72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150</v>
      </c>
      <c r="AT158" s="217" t="s">
        <v>146</v>
      </c>
      <c r="AU158" s="217" t="s">
        <v>83</v>
      </c>
      <c r="AY158" s="18" t="s">
        <v>144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81</v>
      </c>
      <c r="BK158" s="218">
        <f>ROUND(I158*H158,2)</f>
        <v>0</v>
      </c>
      <c r="BL158" s="18" t="s">
        <v>150</v>
      </c>
      <c r="BM158" s="217" t="s">
        <v>184</v>
      </c>
    </row>
    <row r="159" spans="1:65" s="13" customFormat="1" ht="11.25">
      <c r="B159" s="219"/>
      <c r="C159" s="220"/>
      <c r="D159" s="221" t="s">
        <v>152</v>
      </c>
      <c r="E159" s="222" t="s">
        <v>1</v>
      </c>
      <c r="F159" s="223" t="s">
        <v>185</v>
      </c>
      <c r="G159" s="220"/>
      <c r="H159" s="222" t="s">
        <v>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152</v>
      </c>
      <c r="AU159" s="229" t="s">
        <v>83</v>
      </c>
      <c r="AV159" s="13" t="s">
        <v>81</v>
      </c>
      <c r="AW159" s="13" t="s">
        <v>30</v>
      </c>
      <c r="AX159" s="13" t="s">
        <v>73</v>
      </c>
      <c r="AY159" s="229" t="s">
        <v>144</v>
      </c>
    </row>
    <row r="160" spans="1:65" s="14" customFormat="1" ht="11.25">
      <c r="B160" s="230"/>
      <c r="C160" s="231"/>
      <c r="D160" s="221" t="s">
        <v>152</v>
      </c>
      <c r="E160" s="232" t="s">
        <v>1</v>
      </c>
      <c r="F160" s="233" t="s">
        <v>186</v>
      </c>
      <c r="G160" s="231"/>
      <c r="H160" s="234">
        <v>35.08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152</v>
      </c>
      <c r="AU160" s="240" t="s">
        <v>83</v>
      </c>
      <c r="AV160" s="14" t="s">
        <v>83</v>
      </c>
      <c r="AW160" s="14" t="s">
        <v>30</v>
      </c>
      <c r="AX160" s="14" t="s">
        <v>73</v>
      </c>
      <c r="AY160" s="240" t="s">
        <v>144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187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4" customFormat="1" ht="11.25">
      <c r="B162" s="230"/>
      <c r="C162" s="231"/>
      <c r="D162" s="221" t="s">
        <v>152</v>
      </c>
      <c r="E162" s="232" t="s">
        <v>1</v>
      </c>
      <c r="F162" s="233" t="s">
        <v>188</v>
      </c>
      <c r="G162" s="231"/>
      <c r="H162" s="234">
        <v>59.76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152</v>
      </c>
      <c r="AU162" s="240" t="s">
        <v>83</v>
      </c>
      <c r="AV162" s="14" t="s">
        <v>83</v>
      </c>
      <c r="AW162" s="14" t="s">
        <v>30</v>
      </c>
      <c r="AX162" s="14" t="s">
        <v>73</v>
      </c>
      <c r="AY162" s="240" t="s">
        <v>144</v>
      </c>
    </row>
    <row r="163" spans="1:65" s="15" customFormat="1" ht="11.25">
      <c r="B163" s="241"/>
      <c r="C163" s="242"/>
      <c r="D163" s="221" t="s">
        <v>152</v>
      </c>
      <c r="E163" s="243" t="s">
        <v>1</v>
      </c>
      <c r="F163" s="244" t="s">
        <v>155</v>
      </c>
      <c r="G163" s="242"/>
      <c r="H163" s="245">
        <v>94.84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152</v>
      </c>
      <c r="AU163" s="251" t="s">
        <v>83</v>
      </c>
      <c r="AV163" s="15" t="s">
        <v>150</v>
      </c>
      <c r="AW163" s="15" t="s">
        <v>30</v>
      </c>
      <c r="AX163" s="15" t="s">
        <v>81</v>
      </c>
      <c r="AY163" s="251" t="s">
        <v>144</v>
      </c>
    </row>
    <row r="164" spans="1:65" s="2" customFormat="1" ht="21.75" customHeight="1">
      <c r="A164" s="35"/>
      <c r="B164" s="36"/>
      <c r="C164" s="205" t="s">
        <v>189</v>
      </c>
      <c r="D164" s="205" t="s">
        <v>146</v>
      </c>
      <c r="E164" s="206" t="s">
        <v>190</v>
      </c>
      <c r="F164" s="207" t="s">
        <v>191</v>
      </c>
      <c r="G164" s="208" t="s">
        <v>149</v>
      </c>
      <c r="H164" s="209">
        <v>47.42</v>
      </c>
      <c r="I164" s="210"/>
      <c r="J164" s="211">
        <f>ROUND(I164*H164,2)</f>
        <v>0</v>
      </c>
      <c r="K164" s="212"/>
      <c r="L164" s="40"/>
      <c r="M164" s="213" t="s">
        <v>1</v>
      </c>
      <c r="N164" s="214" t="s">
        <v>38</v>
      </c>
      <c r="O164" s="72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150</v>
      </c>
      <c r="AT164" s="217" t="s">
        <v>146</v>
      </c>
      <c r="AU164" s="217" t="s">
        <v>83</v>
      </c>
      <c r="AY164" s="18" t="s">
        <v>144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81</v>
      </c>
      <c r="BK164" s="218">
        <f>ROUND(I164*H164,2)</f>
        <v>0</v>
      </c>
      <c r="BL164" s="18" t="s">
        <v>150</v>
      </c>
      <c r="BM164" s="217" t="s">
        <v>192</v>
      </c>
    </row>
    <row r="165" spans="1:65" s="13" customFormat="1" ht="11.25">
      <c r="B165" s="219"/>
      <c r="C165" s="220"/>
      <c r="D165" s="221" t="s">
        <v>152</v>
      </c>
      <c r="E165" s="222" t="s">
        <v>1</v>
      </c>
      <c r="F165" s="223" t="s">
        <v>185</v>
      </c>
      <c r="G165" s="220"/>
      <c r="H165" s="222" t="s">
        <v>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152</v>
      </c>
      <c r="AU165" s="229" t="s">
        <v>83</v>
      </c>
      <c r="AV165" s="13" t="s">
        <v>81</v>
      </c>
      <c r="AW165" s="13" t="s">
        <v>30</v>
      </c>
      <c r="AX165" s="13" t="s">
        <v>73</v>
      </c>
      <c r="AY165" s="229" t="s">
        <v>144</v>
      </c>
    </row>
    <row r="166" spans="1:65" s="14" customFormat="1" ht="11.25">
      <c r="B166" s="230"/>
      <c r="C166" s="231"/>
      <c r="D166" s="221" t="s">
        <v>152</v>
      </c>
      <c r="E166" s="232" t="s">
        <v>1</v>
      </c>
      <c r="F166" s="233" t="s">
        <v>186</v>
      </c>
      <c r="G166" s="231"/>
      <c r="H166" s="234">
        <v>35.08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152</v>
      </c>
      <c r="AU166" s="240" t="s">
        <v>83</v>
      </c>
      <c r="AV166" s="14" t="s">
        <v>83</v>
      </c>
      <c r="AW166" s="14" t="s">
        <v>30</v>
      </c>
      <c r="AX166" s="14" t="s">
        <v>73</v>
      </c>
      <c r="AY166" s="240" t="s">
        <v>144</v>
      </c>
    </row>
    <row r="167" spans="1:65" s="13" customFormat="1" ht="11.25">
      <c r="B167" s="219"/>
      <c r="C167" s="220"/>
      <c r="D167" s="221" t="s">
        <v>152</v>
      </c>
      <c r="E167" s="222" t="s">
        <v>1</v>
      </c>
      <c r="F167" s="223" t="s">
        <v>187</v>
      </c>
      <c r="G167" s="220"/>
      <c r="H167" s="222" t="s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152</v>
      </c>
      <c r="AU167" s="229" t="s">
        <v>83</v>
      </c>
      <c r="AV167" s="13" t="s">
        <v>81</v>
      </c>
      <c r="AW167" s="13" t="s">
        <v>30</v>
      </c>
      <c r="AX167" s="13" t="s">
        <v>73</v>
      </c>
      <c r="AY167" s="229" t="s">
        <v>144</v>
      </c>
    </row>
    <row r="168" spans="1:65" s="14" customFormat="1" ht="11.25">
      <c r="B168" s="230"/>
      <c r="C168" s="231"/>
      <c r="D168" s="221" t="s">
        <v>152</v>
      </c>
      <c r="E168" s="232" t="s">
        <v>1</v>
      </c>
      <c r="F168" s="233" t="s">
        <v>188</v>
      </c>
      <c r="G168" s="231"/>
      <c r="H168" s="234">
        <v>59.76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152</v>
      </c>
      <c r="AU168" s="240" t="s">
        <v>83</v>
      </c>
      <c r="AV168" s="14" t="s">
        <v>83</v>
      </c>
      <c r="AW168" s="14" t="s">
        <v>30</v>
      </c>
      <c r="AX168" s="14" t="s">
        <v>73</v>
      </c>
      <c r="AY168" s="240" t="s">
        <v>144</v>
      </c>
    </row>
    <row r="169" spans="1:65" s="15" customFormat="1" ht="11.25">
      <c r="B169" s="241"/>
      <c r="C169" s="242"/>
      <c r="D169" s="221" t="s">
        <v>152</v>
      </c>
      <c r="E169" s="243" t="s">
        <v>1</v>
      </c>
      <c r="F169" s="244" t="s">
        <v>155</v>
      </c>
      <c r="G169" s="242"/>
      <c r="H169" s="245">
        <v>94.84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152</v>
      </c>
      <c r="AU169" s="251" t="s">
        <v>83</v>
      </c>
      <c r="AV169" s="15" t="s">
        <v>150</v>
      </c>
      <c r="AW169" s="15" t="s">
        <v>30</v>
      </c>
      <c r="AX169" s="15" t="s">
        <v>81</v>
      </c>
      <c r="AY169" s="251" t="s">
        <v>144</v>
      </c>
    </row>
    <row r="170" spans="1:65" s="14" customFormat="1" ht="11.25">
      <c r="B170" s="230"/>
      <c r="C170" s="231"/>
      <c r="D170" s="221" t="s">
        <v>152</v>
      </c>
      <c r="E170" s="231"/>
      <c r="F170" s="233" t="s">
        <v>193</v>
      </c>
      <c r="G170" s="231"/>
      <c r="H170" s="234">
        <v>47.42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152</v>
      </c>
      <c r="AU170" s="240" t="s">
        <v>83</v>
      </c>
      <c r="AV170" s="14" t="s">
        <v>83</v>
      </c>
      <c r="AW170" s="14" t="s">
        <v>4</v>
      </c>
      <c r="AX170" s="14" t="s">
        <v>81</v>
      </c>
      <c r="AY170" s="240" t="s">
        <v>144</v>
      </c>
    </row>
    <row r="171" spans="1:65" s="2" customFormat="1" ht="21.75" customHeight="1">
      <c r="A171" s="35"/>
      <c r="B171" s="36"/>
      <c r="C171" s="205" t="s">
        <v>158</v>
      </c>
      <c r="D171" s="205" t="s">
        <v>146</v>
      </c>
      <c r="E171" s="206" t="s">
        <v>194</v>
      </c>
      <c r="F171" s="207" t="s">
        <v>195</v>
      </c>
      <c r="G171" s="208" t="s">
        <v>149</v>
      </c>
      <c r="H171" s="209">
        <v>717.64</v>
      </c>
      <c r="I171" s="210"/>
      <c r="J171" s="211">
        <f>ROUND(I171*H171,2)</f>
        <v>0</v>
      </c>
      <c r="K171" s="212"/>
      <c r="L171" s="40"/>
      <c r="M171" s="213" t="s">
        <v>1</v>
      </c>
      <c r="N171" s="214" t="s">
        <v>38</v>
      </c>
      <c r="O171" s="72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150</v>
      </c>
      <c r="AT171" s="217" t="s">
        <v>146</v>
      </c>
      <c r="AU171" s="217" t="s">
        <v>83</v>
      </c>
      <c r="AY171" s="18" t="s">
        <v>144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150</v>
      </c>
      <c r="BM171" s="217" t="s">
        <v>196</v>
      </c>
    </row>
    <row r="172" spans="1:65" s="13" customFormat="1" ht="11.25">
      <c r="B172" s="219"/>
      <c r="C172" s="220"/>
      <c r="D172" s="221" t="s">
        <v>152</v>
      </c>
      <c r="E172" s="222" t="s">
        <v>1</v>
      </c>
      <c r="F172" s="223" t="s">
        <v>197</v>
      </c>
      <c r="G172" s="220"/>
      <c r="H172" s="222" t="s">
        <v>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152</v>
      </c>
      <c r="AU172" s="229" t="s">
        <v>83</v>
      </c>
      <c r="AV172" s="13" t="s">
        <v>81</v>
      </c>
      <c r="AW172" s="13" t="s">
        <v>30</v>
      </c>
      <c r="AX172" s="13" t="s">
        <v>73</v>
      </c>
      <c r="AY172" s="229" t="s">
        <v>144</v>
      </c>
    </row>
    <row r="173" spans="1:65" s="13" customFormat="1" ht="11.25">
      <c r="B173" s="219"/>
      <c r="C173" s="220"/>
      <c r="D173" s="221" t="s">
        <v>152</v>
      </c>
      <c r="E173" s="222" t="s">
        <v>1</v>
      </c>
      <c r="F173" s="223" t="s">
        <v>169</v>
      </c>
      <c r="G173" s="220"/>
      <c r="H173" s="222" t="s">
        <v>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152</v>
      </c>
      <c r="AU173" s="229" t="s">
        <v>83</v>
      </c>
      <c r="AV173" s="13" t="s">
        <v>81</v>
      </c>
      <c r="AW173" s="13" t="s">
        <v>30</v>
      </c>
      <c r="AX173" s="13" t="s">
        <v>73</v>
      </c>
      <c r="AY173" s="229" t="s">
        <v>144</v>
      </c>
    </row>
    <row r="174" spans="1:65" s="14" customFormat="1" ht="11.25">
      <c r="B174" s="230"/>
      <c r="C174" s="231"/>
      <c r="D174" s="221" t="s">
        <v>152</v>
      </c>
      <c r="E174" s="232" t="s">
        <v>1</v>
      </c>
      <c r="F174" s="233" t="s">
        <v>170</v>
      </c>
      <c r="G174" s="231"/>
      <c r="H174" s="234">
        <v>72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152</v>
      </c>
      <c r="AU174" s="240" t="s">
        <v>83</v>
      </c>
      <c r="AV174" s="14" t="s">
        <v>83</v>
      </c>
      <c r="AW174" s="14" t="s">
        <v>30</v>
      </c>
      <c r="AX174" s="14" t="s">
        <v>73</v>
      </c>
      <c r="AY174" s="240" t="s">
        <v>144</v>
      </c>
    </row>
    <row r="175" spans="1:65" s="13" customFormat="1" ht="11.25">
      <c r="B175" s="219"/>
      <c r="C175" s="220"/>
      <c r="D175" s="221" t="s">
        <v>152</v>
      </c>
      <c r="E175" s="222" t="s">
        <v>1</v>
      </c>
      <c r="F175" s="223" t="s">
        <v>171</v>
      </c>
      <c r="G175" s="220"/>
      <c r="H175" s="222" t="s">
        <v>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152</v>
      </c>
      <c r="AU175" s="229" t="s">
        <v>83</v>
      </c>
      <c r="AV175" s="13" t="s">
        <v>81</v>
      </c>
      <c r="AW175" s="13" t="s">
        <v>30</v>
      </c>
      <c r="AX175" s="13" t="s">
        <v>73</v>
      </c>
      <c r="AY175" s="229" t="s">
        <v>144</v>
      </c>
    </row>
    <row r="176" spans="1:65" s="14" customFormat="1" ht="11.25">
      <c r="B176" s="230"/>
      <c r="C176" s="231"/>
      <c r="D176" s="221" t="s">
        <v>152</v>
      </c>
      <c r="E176" s="232" t="s">
        <v>1</v>
      </c>
      <c r="F176" s="233" t="s">
        <v>172</v>
      </c>
      <c r="G176" s="231"/>
      <c r="H176" s="234">
        <v>352.1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152</v>
      </c>
      <c r="AU176" s="240" t="s">
        <v>83</v>
      </c>
      <c r="AV176" s="14" t="s">
        <v>83</v>
      </c>
      <c r="AW176" s="14" t="s">
        <v>30</v>
      </c>
      <c r="AX176" s="14" t="s">
        <v>73</v>
      </c>
      <c r="AY176" s="240" t="s">
        <v>144</v>
      </c>
    </row>
    <row r="177" spans="1:65" s="13" customFormat="1" ht="11.25">
      <c r="B177" s="219"/>
      <c r="C177" s="220"/>
      <c r="D177" s="221" t="s">
        <v>152</v>
      </c>
      <c r="E177" s="222" t="s">
        <v>1</v>
      </c>
      <c r="F177" s="223" t="s">
        <v>173</v>
      </c>
      <c r="G177" s="220"/>
      <c r="H177" s="222" t="s">
        <v>1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152</v>
      </c>
      <c r="AU177" s="229" t="s">
        <v>83</v>
      </c>
      <c r="AV177" s="13" t="s">
        <v>81</v>
      </c>
      <c r="AW177" s="13" t="s">
        <v>30</v>
      </c>
      <c r="AX177" s="13" t="s">
        <v>73</v>
      </c>
      <c r="AY177" s="229" t="s">
        <v>144</v>
      </c>
    </row>
    <row r="178" spans="1:65" s="14" customFormat="1" ht="11.25">
      <c r="B178" s="230"/>
      <c r="C178" s="231"/>
      <c r="D178" s="221" t="s">
        <v>152</v>
      </c>
      <c r="E178" s="232" t="s">
        <v>1</v>
      </c>
      <c r="F178" s="233" t="s">
        <v>174</v>
      </c>
      <c r="G178" s="231"/>
      <c r="H178" s="234">
        <v>30.7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152</v>
      </c>
      <c r="AU178" s="240" t="s">
        <v>83</v>
      </c>
      <c r="AV178" s="14" t="s">
        <v>83</v>
      </c>
      <c r="AW178" s="14" t="s">
        <v>30</v>
      </c>
      <c r="AX178" s="14" t="s">
        <v>73</v>
      </c>
      <c r="AY178" s="240" t="s">
        <v>144</v>
      </c>
    </row>
    <row r="179" spans="1:65" s="13" customFormat="1" ht="11.25">
      <c r="B179" s="219"/>
      <c r="C179" s="220"/>
      <c r="D179" s="221" t="s">
        <v>152</v>
      </c>
      <c r="E179" s="222" t="s">
        <v>1</v>
      </c>
      <c r="F179" s="223" t="s">
        <v>164</v>
      </c>
      <c r="G179" s="220"/>
      <c r="H179" s="222" t="s">
        <v>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152</v>
      </c>
      <c r="AU179" s="229" t="s">
        <v>83</v>
      </c>
      <c r="AV179" s="13" t="s">
        <v>81</v>
      </c>
      <c r="AW179" s="13" t="s">
        <v>30</v>
      </c>
      <c r="AX179" s="13" t="s">
        <v>73</v>
      </c>
      <c r="AY179" s="229" t="s">
        <v>144</v>
      </c>
    </row>
    <row r="180" spans="1:65" s="14" customFormat="1" ht="11.25">
      <c r="B180" s="230"/>
      <c r="C180" s="231"/>
      <c r="D180" s="221" t="s">
        <v>152</v>
      </c>
      <c r="E180" s="232" t="s">
        <v>1</v>
      </c>
      <c r="F180" s="233" t="s">
        <v>198</v>
      </c>
      <c r="G180" s="231"/>
      <c r="H180" s="234">
        <v>168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152</v>
      </c>
      <c r="AU180" s="240" t="s">
        <v>83</v>
      </c>
      <c r="AV180" s="14" t="s">
        <v>83</v>
      </c>
      <c r="AW180" s="14" t="s">
        <v>30</v>
      </c>
      <c r="AX180" s="14" t="s">
        <v>73</v>
      </c>
      <c r="AY180" s="240" t="s">
        <v>144</v>
      </c>
    </row>
    <row r="181" spans="1:65" s="13" customFormat="1" ht="11.25">
      <c r="B181" s="219"/>
      <c r="C181" s="220"/>
      <c r="D181" s="221" t="s">
        <v>152</v>
      </c>
      <c r="E181" s="222" t="s">
        <v>1</v>
      </c>
      <c r="F181" s="223" t="s">
        <v>185</v>
      </c>
      <c r="G181" s="220"/>
      <c r="H181" s="222" t="s">
        <v>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152</v>
      </c>
      <c r="AU181" s="229" t="s">
        <v>83</v>
      </c>
      <c r="AV181" s="13" t="s">
        <v>81</v>
      </c>
      <c r="AW181" s="13" t="s">
        <v>30</v>
      </c>
      <c r="AX181" s="13" t="s">
        <v>73</v>
      </c>
      <c r="AY181" s="229" t="s">
        <v>144</v>
      </c>
    </row>
    <row r="182" spans="1:65" s="14" customFormat="1" ht="11.25">
      <c r="B182" s="230"/>
      <c r="C182" s="231"/>
      <c r="D182" s="221" t="s">
        <v>152</v>
      </c>
      <c r="E182" s="232" t="s">
        <v>1</v>
      </c>
      <c r="F182" s="233" t="s">
        <v>186</v>
      </c>
      <c r="G182" s="231"/>
      <c r="H182" s="234">
        <v>35.08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152</v>
      </c>
      <c r="AU182" s="240" t="s">
        <v>83</v>
      </c>
      <c r="AV182" s="14" t="s">
        <v>83</v>
      </c>
      <c r="AW182" s="14" t="s">
        <v>30</v>
      </c>
      <c r="AX182" s="14" t="s">
        <v>73</v>
      </c>
      <c r="AY182" s="240" t="s">
        <v>144</v>
      </c>
    </row>
    <row r="183" spans="1:65" s="13" customFormat="1" ht="11.25">
      <c r="B183" s="219"/>
      <c r="C183" s="220"/>
      <c r="D183" s="221" t="s">
        <v>152</v>
      </c>
      <c r="E183" s="222" t="s">
        <v>1</v>
      </c>
      <c r="F183" s="223" t="s">
        <v>187</v>
      </c>
      <c r="G183" s="220"/>
      <c r="H183" s="222" t="s">
        <v>1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152</v>
      </c>
      <c r="AU183" s="229" t="s">
        <v>83</v>
      </c>
      <c r="AV183" s="13" t="s">
        <v>81</v>
      </c>
      <c r="AW183" s="13" t="s">
        <v>30</v>
      </c>
      <c r="AX183" s="13" t="s">
        <v>73</v>
      </c>
      <c r="AY183" s="229" t="s">
        <v>144</v>
      </c>
    </row>
    <row r="184" spans="1:65" s="14" customFormat="1" ht="11.25">
      <c r="B184" s="230"/>
      <c r="C184" s="231"/>
      <c r="D184" s="221" t="s">
        <v>152</v>
      </c>
      <c r="E184" s="232" t="s">
        <v>1</v>
      </c>
      <c r="F184" s="233" t="s">
        <v>188</v>
      </c>
      <c r="G184" s="231"/>
      <c r="H184" s="234">
        <v>59.76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152</v>
      </c>
      <c r="AU184" s="240" t="s">
        <v>83</v>
      </c>
      <c r="AV184" s="14" t="s">
        <v>83</v>
      </c>
      <c r="AW184" s="14" t="s">
        <v>30</v>
      </c>
      <c r="AX184" s="14" t="s">
        <v>73</v>
      </c>
      <c r="AY184" s="240" t="s">
        <v>144</v>
      </c>
    </row>
    <row r="185" spans="1:65" s="15" customFormat="1" ht="11.25">
      <c r="B185" s="241"/>
      <c r="C185" s="242"/>
      <c r="D185" s="221" t="s">
        <v>152</v>
      </c>
      <c r="E185" s="243" t="s">
        <v>1</v>
      </c>
      <c r="F185" s="244" t="s">
        <v>155</v>
      </c>
      <c r="G185" s="242"/>
      <c r="H185" s="245">
        <v>717.64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152</v>
      </c>
      <c r="AU185" s="251" t="s">
        <v>83</v>
      </c>
      <c r="AV185" s="15" t="s">
        <v>150</v>
      </c>
      <c r="AW185" s="15" t="s">
        <v>30</v>
      </c>
      <c r="AX185" s="15" t="s">
        <v>81</v>
      </c>
      <c r="AY185" s="251" t="s">
        <v>144</v>
      </c>
    </row>
    <row r="186" spans="1:65" s="2" customFormat="1" ht="16.5" customHeight="1">
      <c r="A186" s="35"/>
      <c r="B186" s="36"/>
      <c r="C186" s="205" t="s">
        <v>199</v>
      </c>
      <c r="D186" s="205" t="s">
        <v>146</v>
      </c>
      <c r="E186" s="206" t="s">
        <v>200</v>
      </c>
      <c r="F186" s="207" t="s">
        <v>201</v>
      </c>
      <c r="G186" s="208" t="s">
        <v>149</v>
      </c>
      <c r="H186" s="209">
        <v>1248.3900000000001</v>
      </c>
      <c r="I186" s="210"/>
      <c r="J186" s="211">
        <f>ROUND(I186*H186,2)</f>
        <v>0</v>
      </c>
      <c r="K186" s="212"/>
      <c r="L186" s="40"/>
      <c r="M186" s="213" t="s">
        <v>1</v>
      </c>
      <c r="N186" s="214" t="s">
        <v>38</v>
      </c>
      <c r="O186" s="72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150</v>
      </c>
      <c r="AT186" s="217" t="s">
        <v>146</v>
      </c>
      <c r="AU186" s="217" t="s">
        <v>83</v>
      </c>
      <c r="AY186" s="18" t="s">
        <v>144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81</v>
      </c>
      <c r="BK186" s="218">
        <f>ROUND(I186*H186,2)</f>
        <v>0</v>
      </c>
      <c r="BL186" s="18" t="s">
        <v>150</v>
      </c>
      <c r="BM186" s="217" t="s">
        <v>202</v>
      </c>
    </row>
    <row r="187" spans="1:65" s="13" customFormat="1" ht="11.25">
      <c r="B187" s="219"/>
      <c r="C187" s="220"/>
      <c r="D187" s="221" t="s">
        <v>152</v>
      </c>
      <c r="E187" s="222" t="s">
        <v>1</v>
      </c>
      <c r="F187" s="223" t="s">
        <v>203</v>
      </c>
      <c r="G187" s="220"/>
      <c r="H187" s="222" t="s">
        <v>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152</v>
      </c>
      <c r="AU187" s="229" t="s">
        <v>83</v>
      </c>
      <c r="AV187" s="13" t="s">
        <v>81</v>
      </c>
      <c r="AW187" s="13" t="s">
        <v>30</v>
      </c>
      <c r="AX187" s="13" t="s">
        <v>73</v>
      </c>
      <c r="AY187" s="229" t="s">
        <v>144</v>
      </c>
    </row>
    <row r="188" spans="1:65" s="14" customFormat="1" ht="11.25">
      <c r="B188" s="230"/>
      <c r="C188" s="231"/>
      <c r="D188" s="221" t="s">
        <v>152</v>
      </c>
      <c r="E188" s="232" t="s">
        <v>1</v>
      </c>
      <c r="F188" s="233" t="s">
        <v>204</v>
      </c>
      <c r="G188" s="231"/>
      <c r="H188" s="234">
        <v>530.75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152</v>
      </c>
      <c r="AU188" s="240" t="s">
        <v>83</v>
      </c>
      <c r="AV188" s="14" t="s">
        <v>83</v>
      </c>
      <c r="AW188" s="14" t="s">
        <v>30</v>
      </c>
      <c r="AX188" s="14" t="s">
        <v>73</v>
      </c>
      <c r="AY188" s="240" t="s">
        <v>144</v>
      </c>
    </row>
    <row r="189" spans="1:65" s="13" customFormat="1" ht="11.25">
      <c r="B189" s="219"/>
      <c r="C189" s="220"/>
      <c r="D189" s="221" t="s">
        <v>152</v>
      </c>
      <c r="E189" s="222" t="s">
        <v>1</v>
      </c>
      <c r="F189" s="223" t="s">
        <v>169</v>
      </c>
      <c r="G189" s="220"/>
      <c r="H189" s="222" t="s">
        <v>1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152</v>
      </c>
      <c r="AU189" s="229" t="s">
        <v>83</v>
      </c>
      <c r="AV189" s="13" t="s">
        <v>81</v>
      </c>
      <c r="AW189" s="13" t="s">
        <v>30</v>
      </c>
      <c r="AX189" s="13" t="s">
        <v>73</v>
      </c>
      <c r="AY189" s="229" t="s">
        <v>144</v>
      </c>
    </row>
    <row r="190" spans="1:65" s="14" customFormat="1" ht="11.25">
      <c r="B190" s="230"/>
      <c r="C190" s="231"/>
      <c r="D190" s="221" t="s">
        <v>152</v>
      </c>
      <c r="E190" s="232" t="s">
        <v>1</v>
      </c>
      <c r="F190" s="233" t="s">
        <v>170</v>
      </c>
      <c r="G190" s="231"/>
      <c r="H190" s="234">
        <v>72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152</v>
      </c>
      <c r="AU190" s="240" t="s">
        <v>83</v>
      </c>
      <c r="AV190" s="14" t="s">
        <v>83</v>
      </c>
      <c r="AW190" s="14" t="s">
        <v>30</v>
      </c>
      <c r="AX190" s="14" t="s">
        <v>73</v>
      </c>
      <c r="AY190" s="240" t="s">
        <v>144</v>
      </c>
    </row>
    <row r="191" spans="1:65" s="13" customFormat="1" ht="11.25">
      <c r="B191" s="219"/>
      <c r="C191" s="220"/>
      <c r="D191" s="221" t="s">
        <v>152</v>
      </c>
      <c r="E191" s="222" t="s">
        <v>1</v>
      </c>
      <c r="F191" s="223" t="s">
        <v>171</v>
      </c>
      <c r="G191" s="220"/>
      <c r="H191" s="222" t="s">
        <v>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152</v>
      </c>
      <c r="AU191" s="229" t="s">
        <v>83</v>
      </c>
      <c r="AV191" s="13" t="s">
        <v>81</v>
      </c>
      <c r="AW191" s="13" t="s">
        <v>30</v>
      </c>
      <c r="AX191" s="13" t="s">
        <v>73</v>
      </c>
      <c r="AY191" s="229" t="s">
        <v>144</v>
      </c>
    </row>
    <row r="192" spans="1:65" s="14" customFormat="1" ht="11.25">
      <c r="B192" s="230"/>
      <c r="C192" s="231"/>
      <c r="D192" s="221" t="s">
        <v>152</v>
      </c>
      <c r="E192" s="232" t="s">
        <v>1</v>
      </c>
      <c r="F192" s="233" t="s">
        <v>172</v>
      </c>
      <c r="G192" s="231"/>
      <c r="H192" s="234">
        <v>352.1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152</v>
      </c>
      <c r="AU192" s="240" t="s">
        <v>83</v>
      </c>
      <c r="AV192" s="14" t="s">
        <v>83</v>
      </c>
      <c r="AW192" s="14" t="s">
        <v>30</v>
      </c>
      <c r="AX192" s="14" t="s">
        <v>73</v>
      </c>
      <c r="AY192" s="240" t="s">
        <v>144</v>
      </c>
    </row>
    <row r="193" spans="1:65" s="13" customFormat="1" ht="11.25">
      <c r="B193" s="219"/>
      <c r="C193" s="220"/>
      <c r="D193" s="221" t="s">
        <v>152</v>
      </c>
      <c r="E193" s="222" t="s">
        <v>1</v>
      </c>
      <c r="F193" s="223" t="s">
        <v>173</v>
      </c>
      <c r="G193" s="220"/>
      <c r="H193" s="222" t="s">
        <v>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152</v>
      </c>
      <c r="AU193" s="229" t="s">
        <v>83</v>
      </c>
      <c r="AV193" s="13" t="s">
        <v>81</v>
      </c>
      <c r="AW193" s="13" t="s">
        <v>30</v>
      </c>
      <c r="AX193" s="13" t="s">
        <v>73</v>
      </c>
      <c r="AY193" s="229" t="s">
        <v>144</v>
      </c>
    </row>
    <row r="194" spans="1:65" s="14" customFormat="1" ht="11.25">
      <c r="B194" s="230"/>
      <c r="C194" s="231"/>
      <c r="D194" s="221" t="s">
        <v>152</v>
      </c>
      <c r="E194" s="232" t="s">
        <v>1</v>
      </c>
      <c r="F194" s="233" t="s">
        <v>174</v>
      </c>
      <c r="G194" s="231"/>
      <c r="H194" s="234">
        <v>30.7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152</v>
      </c>
      <c r="AU194" s="240" t="s">
        <v>83</v>
      </c>
      <c r="AV194" s="14" t="s">
        <v>83</v>
      </c>
      <c r="AW194" s="14" t="s">
        <v>30</v>
      </c>
      <c r="AX194" s="14" t="s">
        <v>73</v>
      </c>
      <c r="AY194" s="240" t="s">
        <v>144</v>
      </c>
    </row>
    <row r="195" spans="1:65" s="13" customFormat="1" ht="11.25">
      <c r="B195" s="219"/>
      <c r="C195" s="220"/>
      <c r="D195" s="221" t="s">
        <v>152</v>
      </c>
      <c r="E195" s="222" t="s">
        <v>1</v>
      </c>
      <c r="F195" s="223" t="s">
        <v>164</v>
      </c>
      <c r="G195" s="220"/>
      <c r="H195" s="222" t="s">
        <v>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152</v>
      </c>
      <c r="AU195" s="229" t="s">
        <v>83</v>
      </c>
      <c r="AV195" s="13" t="s">
        <v>81</v>
      </c>
      <c r="AW195" s="13" t="s">
        <v>30</v>
      </c>
      <c r="AX195" s="13" t="s">
        <v>73</v>
      </c>
      <c r="AY195" s="229" t="s">
        <v>144</v>
      </c>
    </row>
    <row r="196" spans="1:65" s="14" customFormat="1" ht="11.25">
      <c r="B196" s="230"/>
      <c r="C196" s="231"/>
      <c r="D196" s="221" t="s">
        <v>152</v>
      </c>
      <c r="E196" s="232" t="s">
        <v>1</v>
      </c>
      <c r="F196" s="233" t="s">
        <v>198</v>
      </c>
      <c r="G196" s="231"/>
      <c r="H196" s="234">
        <v>168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152</v>
      </c>
      <c r="AU196" s="240" t="s">
        <v>83</v>
      </c>
      <c r="AV196" s="14" t="s">
        <v>83</v>
      </c>
      <c r="AW196" s="14" t="s">
        <v>30</v>
      </c>
      <c r="AX196" s="14" t="s">
        <v>73</v>
      </c>
      <c r="AY196" s="240" t="s">
        <v>144</v>
      </c>
    </row>
    <row r="197" spans="1:65" s="13" customFormat="1" ht="11.25">
      <c r="B197" s="219"/>
      <c r="C197" s="220"/>
      <c r="D197" s="221" t="s">
        <v>152</v>
      </c>
      <c r="E197" s="222" t="s">
        <v>1</v>
      </c>
      <c r="F197" s="223" t="s">
        <v>185</v>
      </c>
      <c r="G197" s="220"/>
      <c r="H197" s="222" t="s">
        <v>1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152</v>
      </c>
      <c r="AU197" s="229" t="s">
        <v>83</v>
      </c>
      <c r="AV197" s="13" t="s">
        <v>81</v>
      </c>
      <c r="AW197" s="13" t="s">
        <v>30</v>
      </c>
      <c r="AX197" s="13" t="s">
        <v>73</v>
      </c>
      <c r="AY197" s="229" t="s">
        <v>144</v>
      </c>
    </row>
    <row r="198" spans="1:65" s="14" customFormat="1" ht="11.25">
      <c r="B198" s="230"/>
      <c r="C198" s="231"/>
      <c r="D198" s="221" t="s">
        <v>152</v>
      </c>
      <c r="E198" s="232" t="s">
        <v>1</v>
      </c>
      <c r="F198" s="233" t="s">
        <v>186</v>
      </c>
      <c r="G198" s="231"/>
      <c r="H198" s="234">
        <v>35.08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152</v>
      </c>
      <c r="AU198" s="240" t="s">
        <v>83</v>
      </c>
      <c r="AV198" s="14" t="s">
        <v>83</v>
      </c>
      <c r="AW198" s="14" t="s">
        <v>30</v>
      </c>
      <c r="AX198" s="14" t="s">
        <v>73</v>
      </c>
      <c r="AY198" s="240" t="s">
        <v>144</v>
      </c>
    </row>
    <row r="199" spans="1:65" s="13" customFormat="1" ht="11.25">
      <c r="B199" s="219"/>
      <c r="C199" s="220"/>
      <c r="D199" s="221" t="s">
        <v>152</v>
      </c>
      <c r="E199" s="222" t="s">
        <v>1</v>
      </c>
      <c r="F199" s="223" t="s">
        <v>187</v>
      </c>
      <c r="G199" s="220"/>
      <c r="H199" s="222" t="s">
        <v>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152</v>
      </c>
      <c r="AU199" s="229" t="s">
        <v>83</v>
      </c>
      <c r="AV199" s="13" t="s">
        <v>81</v>
      </c>
      <c r="AW199" s="13" t="s">
        <v>30</v>
      </c>
      <c r="AX199" s="13" t="s">
        <v>73</v>
      </c>
      <c r="AY199" s="229" t="s">
        <v>144</v>
      </c>
    </row>
    <row r="200" spans="1:65" s="14" customFormat="1" ht="11.25">
      <c r="B200" s="230"/>
      <c r="C200" s="231"/>
      <c r="D200" s="221" t="s">
        <v>152</v>
      </c>
      <c r="E200" s="232" t="s">
        <v>1</v>
      </c>
      <c r="F200" s="233" t="s">
        <v>188</v>
      </c>
      <c r="G200" s="231"/>
      <c r="H200" s="234">
        <v>59.76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152</v>
      </c>
      <c r="AU200" s="240" t="s">
        <v>83</v>
      </c>
      <c r="AV200" s="14" t="s">
        <v>83</v>
      </c>
      <c r="AW200" s="14" t="s">
        <v>30</v>
      </c>
      <c r="AX200" s="14" t="s">
        <v>73</v>
      </c>
      <c r="AY200" s="240" t="s">
        <v>144</v>
      </c>
    </row>
    <row r="201" spans="1:65" s="15" customFormat="1" ht="11.25">
      <c r="B201" s="241"/>
      <c r="C201" s="242"/>
      <c r="D201" s="221" t="s">
        <v>152</v>
      </c>
      <c r="E201" s="243" t="s">
        <v>1</v>
      </c>
      <c r="F201" s="244" t="s">
        <v>155</v>
      </c>
      <c r="G201" s="242"/>
      <c r="H201" s="245">
        <v>1248.3900000000001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152</v>
      </c>
      <c r="AU201" s="251" t="s">
        <v>83</v>
      </c>
      <c r="AV201" s="15" t="s">
        <v>150</v>
      </c>
      <c r="AW201" s="15" t="s">
        <v>30</v>
      </c>
      <c r="AX201" s="15" t="s">
        <v>81</v>
      </c>
      <c r="AY201" s="251" t="s">
        <v>144</v>
      </c>
    </row>
    <row r="202" spans="1:65" s="2" customFormat="1" ht="21.75" customHeight="1">
      <c r="A202" s="35"/>
      <c r="B202" s="36"/>
      <c r="C202" s="205" t="s">
        <v>163</v>
      </c>
      <c r="D202" s="205" t="s">
        <v>146</v>
      </c>
      <c r="E202" s="206" t="s">
        <v>205</v>
      </c>
      <c r="F202" s="207" t="s">
        <v>206</v>
      </c>
      <c r="G202" s="208" t="s">
        <v>149</v>
      </c>
      <c r="H202" s="209">
        <v>21.72</v>
      </c>
      <c r="I202" s="210"/>
      <c r="J202" s="211">
        <f>ROUND(I202*H202,2)</f>
        <v>0</v>
      </c>
      <c r="K202" s="212"/>
      <c r="L202" s="40"/>
      <c r="M202" s="213" t="s">
        <v>1</v>
      </c>
      <c r="N202" s="214" t="s">
        <v>38</v>
      </c>
      <c r="O202" s="72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150</v>
      </c>
      <c r="AT202" s="217" t="s">
        <v>146</v>
      </c>
      <c r="AU202" s="217" t="s">
        <v>83</v>
      </c>
      <c r="AY202" s="18" t="s">
        <v>144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81</v>
      </c>
      <c r="BK202" s="218">
        <f>ROUND(I202*H202,2)</f>
        <v>0</v>
      </c>
      <c r="BL202" s="18" t="s">
        <v>150</v>
      </c>
      <c r="BM202" s="217" t="s">
        <v>207</v>
      </c>
    </row>
    <row r="203" spans="1:65" s="13" customFormat="1" ht="11.25">
      <c r="B203" s="219"/>
      <c r="C203" s="220"/>
      <c r="D203" s="221" t="s">
        <v>152</v>
      </c>
      <c r="E203" s="222" t="s">
        <v>1</v>
      </c>
      <c r="F203" s="223" t="s">
        <v>208</v>
      </c>
      <c r="G203" s="220"/>
      <c r="H203" s="222" t="s">
        <v>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152</v>
      </c>
      <c r="AU203" s="229" t="s">
        <v>83</v>
      </c>
      <c r="AV203" s="13" t="s">
        <v>81</v>
      </c>
      <c r="AW203" s="13" t="s">
        <v>30</v>
      </c>
      <c r="AX203" s="13" t="s">
        <v>73</v>
      </c>
      <c r="AY203" s="229" t="s">
        <v>144</v>
      </c>
    </row>
    <row r="204" spans="1:65" s="14" customFormat="1" ht="11.25">
      <c r="B204" s="230"/>
      <c r="C204" s="231"/>
      <c r="D204" s="221" t="s">
        <v>152</v>
      </c>
      <c r="E204" s="232" t="s">
        <v>1</v>
      </c>
      <c r="F204" s="233" t="s">
        <v>209</v>
      </c>
      <c r="G204" s="231"/>
      <c r="H204" s="234">
        <v>18.72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152</v>
      </c>
      <c r="AU204" s="240" t="s">
        <v>83</v>
      </c>
      <c r="AV204" s="14" t="s">
        <v>83</v>
      </c>
      <c r="AW204" s="14" t="s">
        <v>30</v>
      </c>
      <c r="AX204" s="14" t="s">
        <v>73</v>
      </c>
      <c r="AY204" s="240" t="s">
        <v>144</v>
      </c>
    </row>
    <row r="205" spans="1:65" s="13" customFormat="1" ht="11.25">
      <c r="B205" s="219"/>
      <c r="C205" s="220"/>
      <c r="D205" s="221" t="s">
        <v>152</v>
      </c>
      <c r="E205" s="222" t="s">
        <v>1</v>
      </c>
      <c r="F205" s="223" t="s">
        <v>210</v>
      </c>
      <c r="G205" s="220"/>
      <c r="H205" s="222" t="s">
        <v>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152</v>
      </c>
      <c r="AU205" s="229" t="s">
        <v>83</v>
      </c>
      <c r="AV205" s="13" t="s">
        <v>81</v>
      </c>
      <c r="AW205" s="13" t="s">
        <v>30</v>
      </c>
      <c r="AX205" s="13" t="s">
        <v>73</v>
      </c>
      <c r="AY205" s="229" t="s">
        <v>144</v>
      </c>
    </row>
    <row r="206" spans="1:65" s="14" customFormat="1" ht="11.25">
      <c r="B206" s="230"/>
      <c r="C206" s="231"/>
      <c r="D206" s="221" t="s">
        <v>152</v>
      </c>
      <c r="E206" s="232" t="s">
        <v>1</v>
      </c>
      <c r="F206" s="233" t="s">
        <v>211</v>
      </c>
      <c r="G206" s="231"/>
      <c r="H206" s="234">
        <v>3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152</v>
      </c>
      <c r="AU206" s="240" t="s">
        <v>83</v>
      </c>
      <c r="AV206" s="14" t="s">
        <v>83</v>
      </c>
      <c r="AW206" s="14" t="s">
        <v>30</v>
      </c>
      <c r="AX206" s="14" t="s">
        <v>73</v>
      </c>
      <c r="AY206" s="240" t="s">
        <v>144</v>
      </c>
    </row>
    <row r="207" spans="1:65" s="15" customFormat="1" ht="11.25">
      <c r="B207" s="241"/>
      <c r="C207" s="242"/>
      <c r="D207" s="221" t="s">
        <v>152</v>
      </c>
      <c r="E207" s="243" t="s">
        <v>1</v>
      </c>
      <c r="F207" s="244" t="s">
        <v>155</v>
      </c>
      <c r="G207" s="242"/>
      <c r="H207" s="245">
        <v>21.72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AT207" s="251" t="s">
        <v>152</v>
      </c>
      <c r="AU207" s="251" t="s">
        <v>83</v>
      </c>
      <c r="AV207" s="15" t="s">
        <v>150</v>
      </c>
      <c r="AW207" s="15" t="s">
        <v>30</v>
      </c>
      <c r="AX207" s="15" t="s">
        <v>81</v>
      </c>
      <c r="AY207" s="251" t="s">
        <v>144</v>
      </c>
    </row>
    <row r="208" spans="1:65" s="2" customFormat="1" ht="16.5" customHeight="1">
      <c r="A208" s="35"/>
      <c r="B208" s="36"/>
      <c r="C208" s="252" t="s">
        <v>212</v>
      </c>
      <c r="D208" s="252" t="s">
        <v>213</v>
      </c>
      <c r="E208" s="253" t="s">
        <v>214</v>
      </c>
      <c r="F208" s="254" t="s">
        <v>215</v>
      </c>
      <c r="G208" s="255" t="s">
        <v>216</v>
      </c>
      <c r="H208" s="256">
        <v>41.268000000000001</v>
      </c>
      <c r="I208" s="257"/>
      <c r="J208" s="258">
        <f>ROUND(I208*H208,2)</f>
        <v>0</v>
      </c>
      <c r="K208" s="259"/>
      <c r="L208" s="260"/>
      <c r="M208" s="261" t="s">
        <v>1</v>
      </c>
      <c r="N208" s="262" t="s">
        <v>38</v>
      </c>
      <c r="O208" s="72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158</v>
      </c>
      <c r="AT208" s="217" t="s">
        <v>213</v>
      </c>
      <c r="AU208" s="217" t="s">
        <v>83</v>
      </c>
      <c r="AY208" s="18" t="s">
        <v>144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81</v>
      </c>
      <c r="BK208" s="218">
        <f>ROUND(I208*H208,2)</f>
        <v>0</v>
      </c>
      <c r="BL208" s="18" t="s">
        <v>150</v>
      </c>
      <c r="BM208" s="217" t="s">
        <v>217</v>
      </c>
    </row>
    <row r="209" spans="1:65" s="13" customFormat="1" ht="11.25">
      <c r="B209" s="219"/>
      <c r="C209" s="220"/>
      <c r="D209" s="221" t="s">
        <v>152</v>
      </c>
      <c r="E209" s="222" t="s">
        <v>1</v>
      </c>
      <c r="F209" s="223" t="s">
        <v>218</v>
      </c>
      <c r="G209" s="220"/>
      <c r="H209" s="222" t="s">
        <v>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152</v>
      </c>
      <c r="AU209" s="229" t="s">
        <v>83</v>
      </c>
      <c r="AV209" s="13" t="s">
        <v>81</v>
      </c>
      <c r="AW209" s="13" t="s">
        <v>30</v>
      </c>
      <c r="AX209" s="13" t="s">
        <v>73</v>
      </c>
      <c r="AY209" s="229" t="s">
        <v>144</v>
      </c>
    </row>
    <row r="210" spans="1:65" s="14" customFormat="1" ht="11.25">
      <c r="B210" s="230"/>
      <c r="C210" s="231"/>
      <c r="D210" s="221" t="s">
        <v>152</v>
      </c>
      <c r="E210" s="232" t="s">
        <v>1</v>
      </c>
      <c r="F210" s="233" t="s">
        <v>209</v>
      </c>
      <c r="G210" s="231"/>
      <c r="H210" s="234">
        <v>18.72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152</v>
      </c>
      <c r="AU210" s="240" t="s">
        <v>83</v>
      </c>
      <c r="AV210" s="14" t="s">
        <v>83</v>
      </c>
      <c r="AW210" s="14" t="s">
        <v>30</v>
      </c>
      <c r="AX210" s="14" t="s">
        <v>73</v>
      </c>
      <c r="AY210" s="240" t="s">
        <v>144</v>
      </c>
    </row>
    <row r="211" spans="1:65" s="14" customFormat="1" ht="11.25">
      <c r="B211" s="230"/>
      <c r="C211" s="231"/>
      <c r="D211" s="221" t="s">
        <v>152</v>
      </c>
      <c r="E211" s="232" t="s">
        <v>1</v>
      </c>
      <c r="F211" s="233" t="s">
        <v>211</v>
      </c>
      <c r="G211" s="231"/>
      <c r="H211" s="234">
        <v>3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152</v>
      </c>
      <c r="AU211" s="240" t="s">
        <v>83</v>
      </c>
      <c r="AV211" s="14" t="s">
        <v>83</v>
      </c>
      <c r="AW211" s="14" t="s">
        <v>30</v>
      </c>
      <c r="AX211" s="14" t="s">
        <v>73</v>
      </c>
      <c r="AY211" s="240" t="s">
        <v>144</v>
      </c>
    </row>
    <row r="212" spans="1:65" s="15" customFormat="1" ht="11.25">
      <c r="B212" s="241"/>
      <c r="C212" s="242"/>
      <c r="D212" s="221" t="s">
        <v>152</v>
      </c>
      <c r="E212" s="243" t="s">
        <v>1</v>
      </c>
      <c r="F212" s="244" t="s">
        <v>155</v>
      </c>
      <c r="G212" s="242"/>
      <c r="H212" s="245">
        <v>21.72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152</v>
      </c>
      <c r="AU212" s="251" t="s">
        <v>83</v>
      </c>
      <c r="AV212" s="15" t="s">
        <v>150</v>
      </c>
      <c r="AW212" s="15" t="s">
        <v>30</v>
      </c>
      <c r="AX212" s="15" t="s">
        <v>81</v>
      </c>
      <c r="AY212" s="251" t="s">
        <v>144</v>
      </c>
    </row>
    <row r="213" spans="1:65" s="14" customFormat="1" ht="11.25">
      <c r="B213" s="230"/>
      <c r="C213" s="231"/>
      <c r="D213" s="221" t="s">
        <v>152</v>
      </c>
      <c r="E213" s="231"/>
      <c r="F213" s="233" t="s">
        <v>219</v>
      </c>
      <c r="G213" s="231"/>
      <c r="H213" s="234">
        <v>41.268000000000001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152</v>
      </c>
      <c r="AU213" s="240" t="s">
        <v>83</v>
      </c>
      <c r="AV213" s="14" t="s">
        <v>83</v>
      </c>
      <c r="AW213" s="14" t="s">
        <v>4</v>
      </c>
      <c r="AX213" s="14" t="s">
        <v>81</v>
      </c>
      <c r="AY213" s="240" t="s">
        <v>144</v>
      </c>
    </row>
    <row r="214" spans="1:65" s="2" customFormat="1" ht="21.75" customHeight="1">
      <c r="A214" s="35"/>
      <c r="B214" s="36"/>
      <c r="C214" s="205" t="s">
        <v>168</v>
      </c>
      <c r="D214" s="205" t="s">
        <v>146</v>
      </c>
      <c r="E214" s="206" t="s">
        <v>220</v>
      </c>
      <c r="F214" s="207" t="s">
        <v>221</v>
      </c>
      <c r="G214" s="208" t="s">
        <v>149</v>
      </c>
      <c r="H214" s="209">
        <v>8.19</v>
      </c>
      <c r="I214" s="210"/>
      <c r="J214" s="211">
        <f>ROUND(I214*H214,2)</f>
        <v>0</v>
      </c>
      <c r="K214" s="212"/>
      <c r="L214" s="40"/>
      <c r="M214" s="213" t="s">
        <v>1</v>
      </c>
      <c r="N214" s="214" t="s">
        <v>38</v>
      </c>
      <c r="O214" s="72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150</v>
      </c>
      <c r="AT214" s="217" t="s">
        <v>146</v>
      </c>
      <c r="AU214" s="217" t="s">
        <v>83</v>
      </c>
      <c r="AY214" s="18" t="s">
        <v>144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81</v>
      </c>
      <c r="BK214" s="218">
        <f>ROUND(I214*H214,2)</f>
        <v>0</v>
      </c>
      <c r="BL214" s="18" t="s">
        <v>150</v>
      </c>
      <c r="BM214" s="217" t="s">
        <v>222</v>
      </c>
    </row>
    <row r="215" spans="1:65" s="13" customFormat="1" ht="11.25">
      <c r="B215" s="219"/>
      <c r="C215" s="220"/>
      <c r="D215" s="221" t="s">
        <v>152</v>
      </c>
      <c r="E215" s="222" t="s">
        <v>1</v>
      </c>
      <c r="F215" s="223" t="s">
        <v>223</v>
      </c>
      <c r="G215" s="220"/>
      <c r="H215" s="222" t="s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152</v>
      </c>
      <c r="AU215" s="229" t="s">
        <v>83</v>
      </c>
      <c r="AV215" s="13" t="s">
        <v>81</v>
      </c>
      <c r="AW215" s="13" t="s">
        <v>30</v>
      </c>
      <c r="AX215" s="13" t="s">
        <v>73</v>
      </c>
      <c r="AY215" s="229" t="s">
        <v>144</v>
      </c>
    </row>
    <row r="216" spans="1:65" s="13" customFormat="1" ht="11.25">
      <c r="B216" s="219"/>
      <c r="C216" s="220"/>
      <c r="D216" s="221" t="s">
        <v>152</v>
      </c>
      <c r="E216" s="222" t="s">
        <v>1</v>
      </c>
      <c r="F216" s="223" t="s">
        <v>208</v>
      </c>
      <c r="G216" s="220"/>
      <c r="H216" s="222" t="s">
        <v>1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152</v>
      </c>
      <c r="AU216" s="229" t="s">
        <v>83</v>
      </c>
      <c r="AV216" s="13" t="s">
        <v>81</v>
      </c>
      <c r="AW216" s="13" t="s">
        <v>30</v>
      </c>
      <c r="AX216" s="13" t="s">
        <v>73</v>
      </c>
      <c r="AY216" s="229" t="s">
        <v>144</v>
      </c>
    </row>
    <row r="217" spans="1:65" s="14" customFormat="1" ht="11.25">
      <c r="B217" s="230"/>
      <c r="C217" s="231"/>
      <c r="D217" s="221" t="s">
        <v>152</v>
      </c>
      <c r="E217" s="232" t="s">
        <v>1</v>
      </c>
      <c r="F217" s="233" t="s">
        <v>224</v>
      </c>
      <c r="G217" s="231"/>
      <c r="H217" s="234">
        <v>8.19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152</v>
      </c>
      <c r="AU217" s="240" t="s">
        <v>83</v>
      </c>
      <c r="AV217" s="14" t="s">
        <v>83</v>
      </c>
      <c r="AW217" s="14" t="s">
        <v>30</v>
      </c>
      <c r="AX217" s="14" t="s">
        <v>73</v>
      </c>
      <c r="AY217" s="240" t="s">
        <v>144</v>
      </c>
    </row>
    <row r="218" spans="1:65" s="15" customFormat="1" ht="11.25">
      <c r="B218" s="241"/>
      <c r="C218" s="242"/>
      <c r="D218" s="221" t="s">
        <v>152</v>
      </c>
      <c r="E218" s="243" t="s">
        <v>1</v>
      </c>
      <c r="F218" s="244" t="s">
        <v>155</v>
      </c>
      <c r="G218" s="242"/>
      <c r="H218" s="245">
        <v>8.19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152</v>
      </c>
      <c r="AU218" s="251" t="s">
        <v>83</v>
      </c>
      <c r="AV218" s="15" t="s">
        <v>150</v>
      </c>
      <c r="AW218" s="15" t="s">
        <v>30</v>
      </c>
      <c r="AX218" s="15" t="s">
        <v>81</v>
      </c>
      <c r="AY218" s="251" t="s">
        <v>144</v>
      </c>
    </row>
    <row r="219" spans="1:65" s="2" customFormat="1" ht="16.5" customHeight="1">
      <c r="A219" s="35"/>
      <c r="B219" s="36"/>
      <c r="C219" s="252" t="s">
        <v>225</v>
      </c>
      <c r="D219" s="252" t="s">
        <v>213</v>
      </c>
      <c r="E219" s="253" t="s">
        <v>226</v>
      </c>
      <c r="F219" s="254" t="s">
        <v>227</v>
      </c>
      <c r="G219" s="255" t="s">
        <v>216</v>
      </c>
      <c r="H219" s="256">
        <v>15.561</v>
      </c>
      <c r="I219" s="257"/>
      <c r="J219" s="258">
        <f>ROUND(I219*H219,2)</f>
        <v>0</v>
      </c>
      <c r="K219" s="259"/>
      <c r="L219" s="260"/>
      <c r="M219" s="261" t="s">
        <v>1</v>
      </c>
      <c r="N219" s="262" t="s">
        <v>38</v>
      </c>
      <c r="O219" s="72"/>
      <c r="P219" s="215">
        <f>O219*H219</f>
        <v>0</v>
      </c>
      <c r="Q219" s="215">
        <v>1</v>
      </c>
      <c r="R219" s="215">
        <f>Q219*H219</f>
        <v>15.561</v>
      </c>
      <c r="S219" s="215">
        <v>0</v>
      </c>
      <c r="T219" s="21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158</v>
      </c>
      <c r="AT219" s="217" t="s">
        <v>213</v>
      </c>
      <c r="AU219" s="217" t="s">
        <v>83</v>
      </c>
      <c r="AY219" s="18" t="s">
        <v>144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81</v>
      </c>
      <c r="BK219" s="218">
        <f>ROUND(I219*H219,2)</f>
        <v>0</v>
      </c>
      <c r="BL219" s="18" t="s">
        <v>150</v>
      </c>
      <c r="BM219" s="217" t="s">
        <v>228</v>
      </c>
    </row>
    <row r="220" spans="1:65" s="13" customFormat="1" ht="11.25">
      <c r="B220" s="219"/>
      <c r="C220" s="220"/>
      <c r="D220" s="221" t="s">
        <v>152</v>
      </c>
      <c r="E220" s="222" t="s">
        <v>1</v>
      </c>
      <c r="F220" s="223" t="s">
        <v>223</v>
      </c>
      <c r="G220" s="220"/>
      <c r="H220" s="222" t="s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152</v>
      </c>
      <c r="AU220" s="229" t="s">
        <v>83</v>
      </c>
      <c r="AV220" s="13" t="s">
        <v>81</v>
      </c>
      <c r="AW220" s="13" t="s">
        <v>30</v>
      </c>
      <c r="AX220" s="13" t="s">
        <v>73</v>
      </c>
      <c r="AY220" s="229" t="s">
        <v>144</v>
      </c>
    </row>
    <row r="221" spans="1:65" s="13" customFormat="1" ht="11.25">
      <c r="B221" s="219"/>
      <c r="C221" s="220"/>
      <c r="D221" s="221" t="s">
        <v>152</v>
      </c>
      <c r="E221" s="222" t="s">
        <v>1</v>
      </c>
      <c r="F221" s="223" t="s">
        <v>208</v>
      </c>
      <c r="G221" s="220"/>
      <c r="H221" s="222" t="s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152</v>
      </c>
      <c r="AU221" s="229" t="s">
        <v>83</v>
      </c>
      <c r="AV221" s="13" t="s">
        <v>81</v>
      </c>
      <c r="AW221" s="13" t="s">
        <v>30</v>
      </c>
      <c r="AX221" s="13" t="s">
        <v>73</v>
      </c>
      <c r="AY221" s="229" t="s">
        <v>144</v>
      </c>
    </row>
    <row r="222" spans="1:65" s="14" customFormat="1" ht="11.25">
      <c r="B222" s="230"/>
      <c r="C222" s="231"/>
      <c r="D222" s="221" t="s">
        <v>152</v>
      </c>
      <c r="E222" s="232" t="s">
        <v>1</v>
      </c>
      <c r="F222" s="233" t="s">
        <v>224</v>
      </c>
      <c r="G222" s="231"/>
      <c r="H222" s="234">
        <v>8.19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152</v>
      </c>
      <c r="AU222" s="240" t="s">
        <v>83</v>
      </c>
      <c r="AV222" s="14" t="s">
        <v>83</v>
      </c>
      <c r="AW222" s="14" t="s">
        <v>30</v>
      </c>
      <c r="AX222" s="14" t="s">
        <v>73</v>
      </c>
      <c r="AY222" s="240" t="s">
        <v>144</v>
      </c>
    </row>
    <row r="223" spans="1:65" s="15" customFormat="1" ht="11.25">
      <c r="B223" s="241"/>
      <c r="C223" s="242"/>
      <c r="D223" s="221" t="s">
        <v>152</v>
      </c>
      <c r="E223" s="243" t="s">
        <v>1</v>
      </c>
      <c r="F223" s="244" t="s">
        <v>155</v>
      </c>
      <c r="G223" s="242"/>
      <c r="H223" s="245">
        <v>8.19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AT223" s="251" t="s">
        <v>152</v>
      </c>
      <c r="AU223" s="251" t="s">
        <v>83</v>
      </c>
      <c r="AV223" s="15" t="s">
        <v>150</v>
      </c>
      <c r="AW223" s="15" t="s">
        <v>30</v>
      </c>
      <c r="AX223" s="15" t="s">
        <v>81</v>
      </c>
      <c r="AY223" s="251" t="s">
        <v>144</v>
      </c>
    </row>
    <row r="224" spans="1:65" s="14" customFormat="1" ht="11.25">
      <c r="B224" s="230"/>
      <c r="C224" s="231"/>
      <c r="D224" s="221" t="s">
        <v>152</v>
      </c>
      <c r="E224" s="231"/>
      <c r="F224" s="233" t="s">
        <v>229</v>
      </c>
      <c r="G224" s="231"/>
      <c r="H224" s="234">
        <v>15.561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152</v>
      </c>
      <c r="AU224" s="240" t="s">
        <v>83</v>
      </c>
      <c r="AV224" s="14" t="s">
        <v>83</v>
      </c>
      <c r="AW224" s="14" t="s">
        <v>4</v>
      </c>
      <c r="AX224" s="14" t="s">
        <v>81</v>
      </c>
      <c r="AY224" s="240" t="s">
        <v>144</v>
      </c>
    </row>
    <row r="225" spans="1:65" s="2" customFormat="1" ht="21.75" customHeight="1">
      <c r="A225" s="35"/>
      <c r="B225" s="36"/>
      <c r="C225" s="205" t="s">
        <v>179</v>
      </c>
      <c r="D225" s="205" t="s">
        <v>146</v>
      </c>
      <c r="E225" s="206" t="s">
        <v>230</v>
      </c>
      <c r="F225" s="207" t="s">
        <v>231</v>
      </c>
      <c r="G225" s="208" t="s">
        <v>232</v>
      </c>
      <c r="H225" s="209">
        <v>2073</v>
      </c>
      <c r="I225" s="210"/>
      <c r="J225" s="211">
        <f>ROUND(I225*H225,2)</f>
        <v>0</v>
      </c>
      <c r="K225" s="212"/>
      <c r="L225" s="40"/>
      <c r="M225" s="213" t="s">
        <v>1</v>
      </c>
      <c r="N225" s="214" t="s">
        <v>38</v>
      </c>
      <c r="O225" s="72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7" t="s">
        <v>150</v>
      </c>
      <c r="AT225" s="217" t="s">
        <v>146</v>
      </c>
      <c r="AU225" s="217" t="s">
        <v>83</v>
      </c>
      <c r="AY225" s="18" t="s">
        <v>144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81</v>
      </c>
      <c r="BK225" s="218">
        <f>ROUND(I225*H225,2)</f>
        <v>0</v>
      </c>
      <c r="BL225" s="18" t="s">
        <v>150</v>
      </c>
      <c r="BM225" s="217" t="s">
        <v>233</v>
      </c>
    </row>
    <row r="226" spans="1:65" s="13" customFormat="1" ht="11.25">
      <c r="B226" s="219"/>
      <c r="C226" s="220"/>
      <c r="D226" s="221" t="s">
        <v>152</v>
      </c>
      <c r="E226" s="222" t="s">
        <v>1</v>
      </c>
      <c r="F226" s="223" t="s">
        <v>234</v>
      </c>
      <c r="G226" s="220"/>
      <c r="H226" s="222" t="s">
        <v>1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152</v>
      </c>
      <c r="AU226" s="229" t="s">
        <v>83</v>
      </c>
      <c r="AV226" s="13" t="s">
        <v>81</v>
      </c>
      <c r="AW226" s="13" t="s">
        <v>30</v>
      </c>
      <c r="AX226" s="13" t="s">
        <v>73</v>
      </c>
      <c r="AY226" s="229" t="s">
        <v>144</v>
      </c>
    </row>
    <row r="227" spans="1:65" s="14" customFormat="1" ht="11.25">
      <c r="B227" s="230"/>
      <c r="C227" s="231"/>
      <c r="D227" s="221" t="s">
        <v>152</v>
      </c>
      <c r="E227" s="232" t="s">
        <v>1</v>
      </c>
      <c r="F227" s="233" t="s">
        <v>235</v>
      </c>
      <c r="G227" s="231"/>
      <c r="H227" s="234">
        <v>1553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152</v>
      </c>
      <c r="AU227" s="240" t="s">
        <v>83</v>
      </c>
      <c r="AV227" s="14" t="s">
        <v>83</v>
      </c>
      <c r="AW227" s="14" t="s">
        <v>30</v>
      </c>
      <c r="AX227" s="14" t="s">
        <v>73</v>
      </c>
      <c r="AY227" s="240" t="s">
        <v>144</v>
      </c>
    </row>
    <row r="228" spans="1:65" s="13" customFormat="1" ht="11.25">
      <c r="B228" s="219"/>
      <c r="C228" s="220"/>
      <c r="D228" s="221" t="s">
        <v>152</v>
      </c>
      <c r="E228" s="222" t="s">
        <v>1</v>
      </c>
      <c r="F228" s="223" t="s">
        <v>236</v>
      </c>
      <c r="G228" s="220"/>
      <c r="H228" s="222" t="s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152</v>
      </c>
      <c r="AU228" s="229" t="s">
        <v>83</v>
      </c>
      <c r="AV228" s="13" t="s">
        <v>81</v>
      </c>
      <c r="AW228" s="13" t="s">
        <v>30</v>
      </c>
      <c r="AX228" s="13" t="s">
        <v>73</v>
      </c>
      <c r="AY228" s="229" t="s">
        <v>144</v>
      </c>
    </row>
    <row r="229" spans="1:65" s="14" customFormat="1" ht="11.25">
      <c r="B229" s="230"/>
      <c r="C229" s="231"/>
      <c r="D229" s="221" t="s">
        <v>152</v>
      </c>
      <c r="E229" s="232" t="s">
        <v>1</v>
      </c>
      <c r="F229" s="233" t="s">
        <v>237</v>
      </c>
      <c r="G229" s="231"/>
      <c r="H229" s="234">
        <v>520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152</v>
      </c>
      <c r="AU229" s="240" t="s">
        <v>83</v>
      </c>
      <c r="AV229" s="14" t="s">
        <v>83</v>
      </c>
      <c r="AW229" s="14" t="s">
        <v>30</v>
      </c>
      <c r="AX229" s="14" t="s">
        <v>73</v>
      </c>
      <c r="AY229" s="240" t="s">
        <v>144</v>
      </c>
    </row>
    <row r="230" spans="1:65" s="15" customFormat="1" ht="11.25">
      <c r="B230" s="241"/>
      <c r="C230" s="242"/>
      <c r="D230" s="221" t="s">
        <v>152</v>
      </c>
      <c r="E230" s="243" t="s">
        <v>1</v>
      </c>
      <c r="F230" s="244" t="s">
        <v>155</v>
      </c>
      <c r="G230" s="242"/>
      <c r="H230" s="245">
        <v>2073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152</v>
      </c>
      <c r="AU230" s="251" t="s">
        <v>83</v>
      </c>
      <c r="AV230" s="15" t="s">
        <v>150</v>
      </c>
      <c r="AW230" s="15" t="s">
        <v>30</v>
      </c>
      <c r="AX230" s="15" t="s">
        <v>81</v>
      </c>
      <c r="AY230" s="251" t="s">
        <v>144</v>
      </c>
    </row>
    <row r="231" spans="1:65" s="2" customFormat="1" ht="16.5" customHeight="1">
      <c r="A231" s="35"/>
      <c r="B231" s="36"/>
      <c r="C231" s="252" t="s">
        <v>8</v>
      </c>
      <c r="D231" s="252" t="s">
        <v>213</v>
      </c>
      <c r="E231" s="253" t="s">
        <v>238</v>
      </c>
      <c r="F231" s="254" t="s">
        <v>239</v>
      </c>
      <c r="G231" s="255" t="s">
        <v>240</v>
      </c>
      <c r="H231" s="256">
        <v>8.2919999999999998</v>
      </c>
      <c r="I231" s="257"/>
      <c r="J231" s="258">
        <f>ROUND(I231*H231,2)</f>
        <v>0</v>
      </c>
      <c r="K231" s="259"/>
      <c r="L231" s="260"/>
      <c r="M231" s="261" t="s">
        <v>1</v>
      </c>
      <c r="N231" s="262" t="s">
        <v>38</v>
      </c>
      <c r="O231" s="72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158</v>
      </c>
      <c r="AT231" s="217" t="s">
        <v>213</v>
      </c>
      <c r="AU231" s="217" t="s">
        <v>83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150</v>
      </c>
      <c r="BM231" s="217" t="s">
        <v>241</v>
      </c>
    </row>
    <row r="232" spans="1:65" s="13" customFormat="1" ht="11.25">
      <c r="B232" s="219"/>
      <c r="C232" s="220"/>
      <c r="D232" s="221" t="s">
        <v>152</v>
      </c>
      <c r="E232" s="222" t="s">
        <v>1</v>
      </c>
      <c r="F232" s="223" t="s">
        <v>242</v>
      </c>
      <c r="G232" s="220"/>
      <c r="H232" s="222" t="s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152</v>
      </c>
      <c r="AU232" s="229" t="s">
        <v>83</v>
      </c>
      <c r="AV232" s="13" t="s">
        <v>81</v>
      </c>
      <c r="AW232" s="13" t="s">
        <v>30</v>
      </c>
      <c r="AX232" s="13" t="s">
        <v>73</v>
      </c>
      <c r="AY232" s="229" t="s">
        <v>144</v>
      </c>
    </row>
    <row r="233" spans="1:65" s="13" customFormat="1" ht="11.25">
      <c r="B233" s="219"/>
      <c r="C233" s="220"/>
      <c r="D233" s="221" t="s">
        <v>152</v>
      </c>
      <c r="E233" s="222" t="s">
        <v>1</v>
      </c>
      <c r="F233" s="223" t="s">
        <v>234</v>
      </c>
      <c r="G233" s="220"/>
      <c r="H233" s="222" t="s">
        <v>1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152</v>
      </c>
      <c r="AU233" s="229" t="s">
        <v>83</v>
      </c>
      <c r="AV233" s="13" t="s">
        <v>81</v>
      </c>
      <c r="AW233" s="13" t="s">
        <v>30</v>
      </c>
      <c r="AX233" s="13" t="s">
        <v>73</v>
      </c>
      <c r="AY233" s="229" t="s">
        <v>144</v>
      </c>
    </row>
    <row r="234" spans="1:65" s="14" customFormat="1" ht="11.25">
      <c r="B234" s="230"/>
      <c r="C234" s="231"/>
      <c r="D234" s="221" t="s">
        <v>152</v>
      </c>
      <c r="E234" s="232" t="s">
        <v>1</v>
      </c>
      <c r="F234" s="233" t="s">
        <v>235</v>
      </c>
      <c r="G234" s="231"/>
      <c r="H234" s="234">
        <v>1553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152</v>
      </c>
      <c r="AU234" s="240" t="s">
        <v>83</v>
      </c>
      <c r="AV234" s="14" t="s">
        <v>83</v>
      </c>
      <c r="AW234" s="14" t="s">
        <v>30</v>
      </c>
      <c r="AX234" s="14" t="s">
        <v>73</v>
      </c>
      <c r="AY234" s="240" t="s">
        <v>144</v>
      </c>
    </row>
    <row r="235" spans="1:65" s="13" customFormat="1" ht="11.25">
      <c r="B235" s="219"/>
      <c r="C235" s="220"/>
      <c r="D235" s="221" t="s">
        <v>152</v>
      </c>
      <c r="E235" s="222" t="s">
        <v>1</v>
      </c>
      <c r="F235" s="223" t="s">
        <v>236</v>
      </c>
      <c r="G235" s="220"/>
      <c r="H235" s="222" t="s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152</v>
      </c>
      <c r="AU235" s="229" t="s">
        <v>83</v>
      </c>
      <c r="AV235" s="13" t="s">
        <v>81</v>
      </c>
      <c r="AW235" s="13" t="s">
        <v>30</v>
      </c>
      <c r="AX235" s="13" t="s">
        <v>73</v>
      </c>
      <c r="AY235" s="229" t="s">
        <v>144</v>
      </c>
    </row>
    <row r="236" spans="1:65" s="14" customFormat="1" ht="11.25">
      <c r="B236" s="230"/>
      <c r="C236" s="231"/>
      <c r="D236" s="221" t="s">
        <v>152</v>
      </c>
      <c r="E236" s="232" t="s">
        <v>1</v>
      </c>
      <c r="F236" s="233" t="s">
        <v>237</v>
      </c>
      <c r="G236" s="231"/>
      <c r="H236" s="234">
        <v>520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152</v>
      </c>
      <c r="AU236" s="240" t="s">
        <v>83</v>
      </c>
      <c r="AV236" s="14" t="s">
        <v>83</v>
      </c>
      <c r="AW236" s="14" t="s">
        <v>30</v>
      </c>
      <c r="AX236" s="14" t="s">
        <v>73</v>
      </c>
      <c r="AY236" s="240" t="s">
        <v>144</v>
      </c>
    </row>
    <row r="237" spans="1:65" s="15" customFormat="1" ht="11.25">
      <c r="B237" s="241"/>
      <c r="C237" s="242"/>
      <c r="D237" s="221" t="s">
        <v>152</v>
      </c>
      <c r="E237" s="243" t="s">
        <v>1</v>
      </c>
      <c r="F237" s="244" t="s">
        <v>155</v>
      </c>
      <c r="G237" s="242"/>
      <c r="H237" s="245">
        <v>2073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152</v>
      </c>
      <c r="AU237" s="251" t="s">
        <v>83</v>
      </c>
      <c r="AV237" s="15" t="s">
        <v>150</v>
      </c>
      <c r="AW237" s="15" t="s">
        <v>30</v>
      </c>
      <c r="AX237" s="15" t="s">
        <v>81</v>
      </c>
      <c r="AY237" s="251" t="s">
        <v>144</v>
      </c>
    </row>
    <row r="238" spans="1:65" s="14" customFormat="1" ht="11.25">
      <c r="B238" s="230"/>
      <c r="C238" s="231"/>
      <c r="D238" s="221" t="s">
        <v>152</v>
      </c>
      <c r="E238" s="231"/>
      <c r="F238" s="233" t="s">
        <v>243</v>
      </c>
      <c r="G238" s="231"/>
      <c r="H238" s="234">
        <v>8.2919999999999998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152</v>
      </c>
      <c r="AU238" s="240" t="s">
        <v>83</v>
      </c>
      <c r="AV238" s="14" t="s">
        <v>83</v>
      </c>
      <c r="AW238" s="14" t="s">
        <v>4</v>
      </c>
      <c r="AX238" s="14" t="s">
        <v>81</v>
      </c>
      <c r="AY238" s="240" t="s">
        <v>144</v>
      </c>
    </row>
    <row r="239" spans="1:65" s="2" customFormat="1" ht="21.75" customHeight="1">
      <c r="A239" s="35"/>
      <c r="B239" s="36"/>
      <c r="C239" s="205" t="s">
        <v>184</v>
      </c>
      <c r="D239" s="205" t="s">
        <v>146</v>
      </c>
      <c r="E239" s="206" t="s">
        <v>244</v>
      </c>
      <c r="F239" s="207" t="s">
        <v>245</v>
      </c>
      <c r="G239" s="208" t="s">
        <v>232</v>
      </c>
      <c r="H239" s="209">
        <v>1646.18</v>
      </c>
      <c r="I239" s="210"/>
      <c r="J239" s="211">
        <f>ROUND(I239*H239,2)</f>
        <v>0</v>
      </c>
      <c r="K239" s="212"/>
      <c r="L239" s="40"/>
      <c r="M239" s="213" t="s">
        <v>1</v>
      </c>
      <c r="N239" s="214" t="s">
        <v>38</v>
      </c>
      <c r="O239" s="72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7" t="s">
        <v>150</v>
      </c>
      <c r="AT239" s="217" t="s">
        <v>146</v>
      </c>
      <c r="AU239" s="217" t="s">
        <v>83</v>
      </c>
      <c r="AY239" s="18" t="s">
        <v>144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81</v>
      </c>
      <c r="BK239" s="218">
        <f>ROUND(I239*H239,2)</f>
        <v>0</v>
      </c>
      <c r="BL239" s="18" t="s">
        <v>150</v>
      </c>
      <c r="BM239" s="217" t="s">
        <v>246</v>
      </c>
    </row>
    <row r="240" spans="1:65" s="13" customFormat="1" ht="11.25">
      <c r="B240" s="219"/>
      <c r="C240" s="220"/>
      <c r="D240" s="221" t="s">
        <v>152</v>
      </c>
      <c r="E240" s="222" t="s">
        <v>1</v>
      </c>
      <c r="F240" s="223" t="s">
        <v>247</v>
      </c>
      <c r="G240" s="220"/>
      <c r="H240" s="222" t="s">
        <v>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152</v>
      </c>
      <c r="AU240" s="229" t="s">
        <v>83</v>
      </c>
      <c r="AV240" s="13" t="s">
        <v>81</v>
      </c>
      <c r="AW240" s="13" t="s">
        <v>30</v>
      </c>
      <c r="AX240" s="13" t="s">
        <v>73</v>
      </c>
      <c r="AY240" s="229" t="s">
        <v>144</v>
      </c>
    </row>
    <row r="241" spans="1:65" s="13" customFormat="1" ht="11.25">
      <c r="B241" s="219"/>
      <c r="C241" s="220"/>
      <c r="D241" s="221" t="s">
        <v>152</v>
      </c>
      <c r="E241" s="222" t="s">
        <v>1</v>
      </c>
      <c r="F241" s="223" t="s">
        <v>169</v>
      </c>
      <c r="G241" s="220"/>
      <c r="H241" s="222" t="s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152</v>
      </c>
      <c r="AU241" s="229" t="s">
        <v>83</v>
      </c>
      <c r="AV241" s="13" t="s">
        <v>81</v>
      </c>
      <c r="AW241" s="13" t="s">
        <v>30</v>
      </c>
      <c r="AX241" s="13" t="s">
        <v>73</v>
      </c>
      <c r="AY241" s="229" t="s">
        <v>144</v>
      </c>
    </row>
    <row r="242" spans="1:65" s="14" customFormat="1" ht="11.25">
      <c r="B242" s="230"/>
      <c r="C242" s="231"/>
      <c r="D242" s="221" t="s">
        <v>152</v>
      </c>
      <c r="E242" s="232" t="s">
        <v>1</v>
      </c>
      <c r="F242" s="233" t="s">
        <v>248</v>
      </c>
      <c r="G242" s="231"/>
      <c r="H242" s="234">
        <v>240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152</v>
      </c>
      <c r="AU242" s="240" t="s">
        <v>83</v>
      </c>
      <c r="AV242" s="14" t="s">
        <v>83</v>
      </c>
      <c r="AW242" s="14" t="s">
        <v>30</v>
      </c>
      <c r="AX242" s="14" t="s">
        <v>73</v>
      </c>
      <c r="AY242" s="240" t="s">
        <v>144</v>
      </c>
    </row>
    <row r="243" spans="1:65" s="13" customFormat="1" ht="11.25">
      <c r="B243" s="219"/>
      <c r="C243" s="220"/>
      <c r="D243" s="221" t="s">
        <v>152</v>
      </c>
      <c r="E243" s="222" t="s">
        <v>1</v>
      </c>
      <c r="F243" s="223" t="s">
        <v>171</v>
      </c>
      <c r="G243" s="220"/>
      <c r="H243" s="222" t="s">
        <v>1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152</v>
      </c>
      <c r="AU243" s="229" t="s">
        <v>83</v>
      </c>
      <c r="AV243" s="13" t="s">
        <v>81</v>
      </c>
      <c r="AW243" s="13" t="s">
        <v>30</v>
      </c>
      <c r="AX243" s="13" t="s">
        <v>73</v>
      </c>
      <c r="AY243" s="229" t="s">
        <v>144</v>
      </c>
    </row>
    <row r="244" spans="1:65" s="14" customFormat="1" ht="11.25">
      <c r="B244" s="230"/>
      <c r="C244" s="231"/>
      <c r="D244" s="221" t="s">
        <v>152</v>
      </c>
      <c r="E244" s="232" t="s">
        <v>1</v>
      </c>
      <c r="F244" s="233" t="s">
        <v>249</v>
      </c>
      <c r="G244" s="231"/>
      <c r="H244" s="234">
        <v>1006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152</v>
      </c>
      <c r="AU244" s="240" t="s">
        <v>83</v>
      </c>
      <c r="AV244" s="14" t="s">
        <v>83</v>
      </c>
      <c r="AW244" s="14" t="s">
        <v>30</v>
      </c>
      <c r="AX244" s="14" t="s">
        <v>73</v>
      </c>
      <c r="AY244" s="240" t="s">
        <v>144</v>
      </c>
    </row>
    <row r="245" spans="1:65" s="13" customFormat="1" ht="11.25">
      <c r="B245" s="219"/>
      <c r="C245" s="220"/>
      <c r="D245" s="221" t="s">
        <v>152</v>
      </c>
      <c r="E245" s="222" t="s">
        <v>1</v>
      </c>
      <c r="F245" s="223" t="s">
        <v>250</v>
      </c>
      <c r="G245" s="220"/>
      <c r="H245" s="222" t="s">
        <v>1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152</v>
      </c>
      <c r="AU245" s="229" t="s">
        <v>83</v>
      </c>
      <c r="AV245" s="13" t="s">
        <v>81</v>
      </c>
      <c r="AW245" s="13" t="s">
        <v>30</v>
      </c>
      <c r="AX245" s="13" t="s">
        <v>73</v>
      </c>
      <c r="AY245" s="229" t="s">
        <v>144</v>
      </c>
    </row>
    <row r="246" spans="1:65" s="14" customFormat="1" ht="11.25">
      <c r="B246" s="230"/>
      <c r="C246" s="231"/>
      <c r="D246" s="221" t="s">
        <v>152</v>
      </c>
      <c r="E246" s="232" t="s">
        <v>1</v>
      </c>
      <c r="F246" s="233" t="s">
        <v>251</v>
      </c>
      <c r="G246" s="231"/>
      <c r="H246" s="234">
        <v>307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152</v>
      </c>
      <c r="AU246" s="240" t="s">
        <v>83</v>
      </c>
      <c r="AV246" s="14" t="s">
        <v>83</v>
      </c>
      <c r="AW246" s="14" t="s">
        <v>30</v>
      </c>
      <c r="AX246" s="14" t="s">
        <v>73</v>
      </c>
      <c r="AY246" s="240" t="s">
        <v>144</v>
      </c>
    </row>
    <row r="247" spans="1:65" s="15" customFormat="1" ht="11.25">
      <c r="B247" s="241"/>
      <c r="C247" s="242"/>
      <c r="D247" s="221" t="s">
        <v>152</v>
      </c>
      <c r="E247" s="243" t="s">
        <v>1</v>
      </c>
      <c r="F247" s="244" t="s">
        <v>155</v>
      </c>
      <c r="G247" s="242"/>
      <c r="H247" s="245">
        <v>1553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AT247" s="251" t="s">
        <v>152</v>
      </c>
      <c r="AU247" s="251" t="s">
        <v>83</v>
      </c>
      <c r="AV247" s="15" t="s">
        <v>150</v>
      </c>
      <c r="AW247" s="15" t="s">
        <v>30</v>
      </c>
      <c r="AX247" s="15" t="s">
        <v>81</v>
      </c>
      <c r="AY247" s="251" t="s">
        <v>144</v>
      </c>
    </row>
    <row r="248" spans="1:65" s="14" customFormat="1" ht="11.25">
      <c r="B248" s="230"/>
      <c r="C248" s="231"/>
      <c r="D248" s="221" t="s">
        <v>152</v>
      </c>
      <c r="E248" s="231"/>
      <c r="F248" s="233" t="s">
        <v>252</v>
      </c>
      <c r="G248" s="231"/>
      <c r="H248" s="234">
        <v>1646.18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152</v>
      </c>
      <c r="AU248" s="240" t="s">
        <v>83</v>
      </c>
      <c r="AV248" s="14" t="s">
        <v>83</v>
      </c>
      <c r="AW248" s="14" t="s">
        <v>4</v>
      </c>
      <c r="AX248" s="14" t="s">
        <v>81</v>
      </c>
      <c r="AY248" s="240" t="s">
        <v>144</v>
      </c>
    </row>
    <row r="249" spans="1:65" s="2" customFormat="1" ht="21.75" customHeight="1">
      <c r="A249" s="35"/>
      <c r="B249" s="36"/>
      <c r="C249" s="205" t="s">
        <v>253</v>
      </c>
      <c r="D249" s="205" t="s">
        <v>146</v>
      </c>
      <c r="E249" s="206" t="s">
        <v>254</v>
      </c>
      <c r="F249" s="207" t="s">
        <v>255</v>
      </c>
      <c r="G249" s="208" t="s">
        <v>232</v>
      </c>
      <c r="H249" s="209">
        <v>2073</v>
      </c>
      <c r="I249" s="210"/>
      <c r="J249" s="211">
        <f>ROUND(I249*H249,2)</f>
        <v>0</v>
      </c>
      <c r="K249" s="212"/>
      <c r="L249" s="40"/>
      <c r="M249" s="213" t="s">
        <v>1</v>
      </c>
      <c r="N249" s="214" t="s">
        <v>38</v>
      </c>
      <c r="O249" s="72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7" t="s">
        <v>150</v>
      </c>
      <c r="AT249" s="217" t="s">
        <v>146</v>
      </c>
      <c r="AU249" s="217" t="s">
        <v>83</v>
      </c>
      <c r="AY249" s="18" t="s">
        <v>144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81</v>
      </c>
      <c r="BK249" s="218">
        <f>ROUND(I249*H249,2)</f>
        <v>0</v>
      </c>
      <c r="BL249" s="18" t="s">
        <v>150</v>
      </c>
      <c r="BM249" s="217" t="s">
        <v>256</v>
      </c>
    </row>
    <row r="250" spans="1:65" s="13" customFormat="1" ht="11.25">
      <c r="B250" s="219"/>
      <c r="C250" s="220"/>
      <c r="D250" s="221" t="s">
        <v>152</v>
      </c>
      <c r="E250" s="222" t="s">
        <v>1</v>
      </c>
      <c r="F250" s="223" t="s">
        <v>234</v>
      </c>
      <c r="G250" s="220"/>
      <c r="H250" s="222" t="s">
        <v>1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152</v>
      </c>
      <c r="AU250" s="229" t="s">
        <v>83</v>
      </c>
      <c r="AV250" s="13" t="s">
        <v>81</v>
      </c>
      <c r="AW250" s="13" t="s">
        <v>30</v>
      </c>
      <c r="AX250" s="13" t="s">
        <v>73</v>
      </c>
      <c r="AY250" s="229" t="s">
        <v>144</v>
      </c>
    </row>
    <row r="251" spans="1:65" s="14" customFormat="1" ht="11.25">
      <c r="B251" s="230"/>
      <c r="C251" s="231"/>
      <c r="D251" s="221" t="s">
        <v>152</v>
      </c>
      <c r="E251" s="232" t="s">
        <v>1</v>
      </c>
      <c r="F251" s="233" t="s">
        <v>235</v>
      </c>
      <c r="G251" s="231"/>
      <c r="H251" s="234">
        <v>1553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152</v>
      </c>
      <c r="AU251" s="240" t="s">
        <v>83</v>
      </c>
      <c r="AV251" s="14" t="s">
        <v>83</v>
      </c>
      <c r="AW251" s="14" t="s">
        <v>30</v>
      </c>
      <c r="AX251" s="14" t="s">
        <v>73</v>
      </c>
      <c r="AY251" s="240" t="s">
        <v>144</v>
      </c>
    </row>
    <row r="252" spans="1:65" s="13" customFormat="1" ht="11.25">
      <c r="B252" s="219"/>
      <c r="C252" s="220"/>
      <c r="D252" s="221" t="s">
        <v>152</v>
      </c>
      <c r="E252" s="222" t="s">
        <v>1</v>
      </c>
      <c r="F252" s="223" t="s">
        <v>236</v>
      </c>
      <c r="G252" s="220"/>
      <c r="H252" s="222" t="s">
        <v>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152</v>
      </c>
      <c r="AU252" s="229" t="s">
        <v>83</v>
      </c>
      <c r="AV252" s="13" t="s">
        <v>81</v>
      </c>
      <c r="AW252" s="13" t="s">
        <v>30</v>
      </c>
      <c r="AX252" s="13" t="s">
        <v>73</v>
      </c>
      <c r="AY252" s="229" t="s">
        <v>144</v>
      </c>
    </row>
    <row r="253" spans="1:65" s="14" customFormat="1" ht="11.25">
      <c r="B253" s="230"/>
      <c r="C253" s="231"/>
      <c r="D253" s="221" t="s">
        <v>152</v>
      </c>
      <c r="E253" s="232" t="s">
        <v>1</v>
      </c>
      <c r="F253" s="233" t="s">
        <v>237</v>
      </c>
      <c r="G253" s="231"/>
      <c r="H253" s="234">
        <v>520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152</v>
      </c>
      <c r="AU253" s="240" t="s">
        <v>83</v>
      </c>
      <c r="AV253" s="14" t="s">
        <v>83</v>
      </c>
      <c r="AW253" s="14" t="s">
        <v>30</v>
      </c>
      <c r="AX253" s="14" t="s">
        <v>73</v>
      </c>
      <c r="AY253" s="240" t="s">
        <v>144</v>
      </c>
    </row>
    <row r="254" spans="1:65" s="15" customFormat="1" ht="11.25">
      <c r="B254" s="241"/>
      <c r="C254" s="242"/>
      <c r="D254" s="221" t="s">
        <v>152</v>
      </c>
      <c r="E254" s="243" t="s">
        <v>1</v>
      </c>
      <c r="F254" s="244" t="s">
        <v>155</v>
      </c>
      <c r="G254" s="242"/>
      <c r="H254" s="245">
        <v>2073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152</v>
      </c>
      <c r="AU254" s="251" t="s">
        <v>83</v>
      </c>
      <c r="AV254" s="15" t="s">
        <v>150</v>
      </c>
      <c r="AW254" s="15" t="s">
        <v>30</v>
      </c>
      <c r="AX254" s="15" t="s">
        <v>81</v>
      </c>
      <c r="AY254" s="251" t="s">
        <v>144</v>
      </c>
    </row>
    <row r="255" spans="1:65" s="2" customFormat="1" ht="16.5" customHeight="1">
      <c r="A255" s="35"/>
      <c r="B255" s="36"/>
      <c r="C255" s="205" t="s">
        <v>192</v>
      </c>
      <c r="D255" s="205" t="s">
        <v>146</v>
      </c>
      <c r="E255" s="206" t="s">
        <v>257</v>
      </c>
      <c r="F255" s="207" t="s">
        <v>258</v>
      </c>
      <c r="G255" s="208" t="s">
        <v>232</v>
      </c>
      <c r="H255" s="209">
        <v>774</v>
      </c>
      <c r="I255" s="210"/>
      <c r="J255" s="211">
        <f>ROUND(I255*H255,2)</f>
        <v>0</v>
      </c>
      <c r="K255" s="212"/>
      <c r="L255" s="40"/>
      <c r="M255" s="213" t="s">
        <v>1</v>
      </c>
      <c r="N255" s="214" t="s">
        <v>38</v>
      </c>
      <c r="O255" s="72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150</v>
      </c>
      <c r="AT255" s="217" t="s">
        <v>146</v>
      </c>
      <c r="AU255" s="217" t="s">
        <v>83</v>
      </c>
      <c r="AY255" s="18" t="s">
        <v>144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81</v>
      </c>
      <c r="BK255" s="218">
        <f>ROUND(I255*H255,2)</f>
        <v>0</v>
      </c>
      <c r="BL255" s="18" t="s">
        <v>150</v>
      </c>
      <c r="BM255" s="217" t="s">
        <v>259</v>
      </c>
    </row>
    <row r="256" spans="1:65" s="14" customFormat="1" ht="11.25">
      <c r="B256" s="230"/>
      <c r="C256" s="231"/>
      <c r="D256" s="221" t="s">
        <v>152</v>
      </c>
      <c r="E256" s="232" t="s">
        <v>1</v>
      </c>
      <c r="F256" s="233" t="s">
        <v>260</v>
      </c>
      <c r="G256" s="231"/>
      <c r="H256" s="234">
        <v>774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152</v>
      </c>
      <c r="AU256" s="240" t="s">
        <v>83</v>
      </c>
      <c r="AV256" s="14" t="s">
        <v>83</v>
      </c>
      <c r="AW256" s="14" t="s">
        <v>30</v>
      </c>
      <c r="AX256" s="14" t="s">
        <v>73</v>
      </c>
      <c r="AY256" s="240" t="s">
        <v>144</v>
      </c>
    </row>
    <row r="257" spans="1:65" s="15" customFormat="1" ht="11.25">
      <c r="B257" s="241"/>
      <c r="C257" s="242"/>
      <c r="D257" s="221" t="s">
        <v>152</v>
      </c>
      <c r="E257" s="243" t="s">
        <v>1</v>
      </c>
      <c r="F257" s="244" t="s">
        <v>155</v>
      </c>
      <c r="G257" s="242"/>
      <c r="H257" s="245">
        <v>774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152</v>
      </c>
      <c r="AU257" s="251" t="s">
        <v>83</v>
      </c>
      <c r="AV257" s="15" t="s">
        <v>150</v>
      </c>
      <c r="AW257" s="15" t="s">
        <v>30</v>
      </c>
      <c r="AX257" s="15" t="s">
        <v>81</v>
      </c>
      <c r="AY257" s="251" t="s">
        <v>144</v>
      </c>
    </row>
    <row r="258" spans="1:65" s="2" customFormat="1" ht="16.5" customHeight="1">
      <c r="A258" s="35"/>
      <c r="B258" s="36"/>
      <c r="C258" s="205" t="s">
        <v>261</v>
      </c>
      <c r="D258" s="205" t="s">
        <v>146</v>
      </c>
      <c r="E258" s="206" t="s">
        <v>262</v>
      </c>
      <c r="F258" s="207" t="s">
        <v>263</v>
      </c>
      <c r="G258" s="208" t="s">
        <v>264</v>
      </c>
      <c r="H258" s="209">
        <v>6</v>
      </c>
      <c r="I258" s="210"/>
      <c r="J258" s="211">
        <f>ROUND(I258*H258,2)</f>
        <v>0</v>
      </c>
      <c r="K258" s="212"/>
      <c r="L258" s="40"/>
      <c r="M258" s="213" t="s">
        <v>1</v>
      </c>
      <c r="N258" s="214" t="s">
        <v>38</v>
      </c>
      <c r="O258" s="72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7" t="s">
        <v>150</v>
      </c>
      <c r="AT258" s="217" t="s">
        <v>146</v>
      </c>
      <c r="AU258" s="217" t="s">
        <v>83</v>
      </c>
      <c r="AY258" s="18" t="s">
        <v>144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81</v>
      </c>
      <c r="BK258" s="218">
        <f>ROUND(I258*H258,2)</f>
        <v>0</v>
      </c>
      <c r="BL258" s="18" t="s">
        <v>150</v>
      </c>
      <c r="BM258" s="217" t="s">
        <v>265</v>
      </c>
    </row>
    <row r="259" spans="1:65" s="14" customFormat="1" ht="11.25">
      <c r="B259" s="230"/>
      <c r="C259" s="231"/>
      <c r="D259" s="221" t="s">
        <v>152</v>
      </c>
      <c r="E259" s="232" t="s">
        <v>1</v>
      </c>
      <c r="F259" s="233" t="s">
        <v>151</v>
      </c>
      <c r="G259" s="231"/>
      <c r="H259" s="234">
        <v>6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152</v>
      </c>
      <c r="AU259" s="240" t="s">
        <v>83</v>
      </c>
      <c r="AV259" s="14" t="s">
        <v>83</v>
      </c>
      <c r="AW259" s="14" t="s">
        <v>30</v>
      </c>
      <c r="AX259" s="14" t="s">
        <v>73</v>
      </c>
      <c r="AY259" s="240" t="s">
        <v>144</v>
      </c>
    </row>
    <row r="260" spans="1:65" s="15" customFormat="1" ht="11.25">
      <c r="B260" s="241"/>
      <c r="C260" s="242"/>
      <c r="D260" s="221" t="s">
        <v>152</v>
      </c>
      <c r="E260" s="243" t="s">
        <v>1</v>
      </c>
      <c r="F260" s="244" t="s">
        <v>155</v>
      </c>
      <c r="G260" s="242"/>
      <c r="H260" s="245">
        <v>6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152</v>
      </c>
      <c r="AU260" s="251" t="s">
        <v>83</v>
      </c>
      <c r="AV260" s="15" t="s">
        <v>150</v>
      </c>
      <c r="AW260" s="15" t="s">
        <v>30</v>
      </c>
      <c r="AX260" s="15" t="s">
        <v>81</v>
      </c>
      <c r="AY260" s="251" t="s">
        <v>144</v>
      </c>
    </row>
    <row r="261" spans="1:65" s="2" customFormat="1" ht="16.5" customHeight="1">
      <c r="A261" s="35"/>
      <c r="B261" s="36"/>
      <c r="C261" s="252" t="s">
        <v>266</v>
      </c>
      <c r="D261" s="252" t="s">
        <v>213</v>
      </c>
      <c r="E261" s="253" t="s">
        <v>267</v>
      </c>
      <c r="F261" s="254" t="s">
        <v>268</v>
      </c>
      <c r="G261" s="255" t="s">
        <v>216</v>
      </c>
      <c r="H261" s="256">
        <v>1363.5160000000001</v>
      </c>
      <c r="I261" s="257"/>
      <c r="J261" s="258">
        <f>ROUND(I261*H261,2)</f>
        <v>0</v>
      </c>
      <c r="K261" s="259"/>
      <c r="L261" s="260"/>
      <c r="M261" s="261" t="s">
        <v>1</v>
      </c>
      <c r="N261" s="262" t="s">
        <v>38</v>
      </c>
      <c r="O261" s="72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158</v>
      </c>
      <c r="AT261" s="217" t="s">
        <v>213</v>
      </c>
      <c r="AU261" s="217" t="s">
        <v>83</v>
      </c>
      <c r="AY261" s="18" t="s">
        <v>144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81</v>
      </c>
      <c r="BK261" s="218">
        <f>ROUND(I261*H261,2)</f>
        <v>0</v>
      </c>
      <c r="BL261" s="18" t="s">
        <v>150</v>
      </c>
      <c r="BM261" s="217" t="s">
        <v>269</v>
      </c>
    </row>
    <row r="262" spans="1:65" s="13" customFormat="1" ht="11.25">
      <c r="B262" s="219"/>
      <c r="C262" s="220"/>
      <c r="D262" s="221" t="s">
        <v>152</v>
      </c>
      <c r="E262" s="222" t="s">
        <v>1</v>
      </c>
      <c r="F262" s="223" t="s">
        <v>270</v>
      </c>
      <c r="G262" s="220"/>
      <c r="H262" s="222" t="s">
        <v>1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152</v>
      </c>
      <c r="AU262" s="229" t="s">
        <v>83</v>
      </c>
      <c r="AV262" s="13" t="s">
        <v>81</v>
      </c>
      <c r="AW262" s="13" t="s">
        <v>30</v>
      </c>
      <c r="AX262" s="13" t="s">
        <v>73</v>
      </c>
      <c r="AY262" s="229" t="s">
        <v>144</v>
      </c>
    </row>
    <row r="263" spans="1:65" s="13" customFormat="1" ht="11.25">
      <c r="B263" s="219"/>
      <c r="C263" s="220"/>
      <c r="D263" s="221" t="s">
        <v>152</v>
      </c>
      <c r="E263" s="222" t="s">
        <v>1</v>
      </c>
      <c r="F263" s="223" t="s">
        <v>197</v>
      </c>
      <c r="G263" s="220"/>
      <c r="H263" s="222" t="s">
        <v>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152</v>
      </c>
      <c r="AU263" s="229" t="s">
        <v>83</v>
      </c>
      <c r="AV263" s="13" t="s">
        <v>81</v>
      </c>
      <c r="AW263" s="13" t="s">
        <v>30</v>
      </c>
      <c r="AX263" s="13" t="s">
        <v>73</v>
      </c>
      <c r="AY263" s="229" t="s">
        <v>144</v>
      </c>
    </row>
    <row r="264" spans="1:65" s="13" customFormat="1" ht="11.25">
      <c r="B264" s="219"/>
      <c r="C264" s="220"/>
      <c r="D264" s="221" t="s">
        <v>152</v>
      </c>
      <c r="E264" s="222" t="s">
        <v>1</v>
      </c>
      <c r="F264" s="223" t="s">
        <v>169</v>
      </c>
      <c r="G264" s="220"/>
      <c r="H264" s="222" t="s">
        <v>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152</v>
      </c>
      <c r="AU264" s="229" t="s">
        <v>83</v>
      </c>
      <c r="AV264" s="13" t="s">
        <v>81</v>
      </c>
      <c r="AW264" s="13" t="s">
        <v>30</v>
      </c>
      <c r="AX264" s="13" t="s">
        <v>73</v>
      </c>
      <c r="AY264" s="229" t="s">
        <v>144</v>
      </c>
    </row>
    <row r="265" spans="1:65" s="14" customFormat="1" ht="11.25">
      <c r="B265" s="230"/>
      <c r="C265" s="231"/>
      <c r="D265" s="221" t="s">
        <v>152</v>
      </c>
      <c r="E265" s="232" t="s">
        <v>1</v>
      </c>
      <c r="F265" s="233" t="s">
        <v>170</v>
      </c>
      <c r="G265" s="231"/>
      <c r="H265" s="234">
        <v>72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152</v>
      </c>
      <c r="AU265" s="240" t="s">
        <v>83</v>
      </c>
      <c r="AV265" s="14" t="s">
        <v>83</v>
      </c>
      <c r="AW265" s="14" t="s">
        <v>30</v>
      </c>
      <c r="AX265" s="14" t="s">
        <v>73</v>
      </c>
      <c r="AY265" s="240" t="s">
        <v>144</v>
      </c>
    </row>
    <row r="266" spans="1:65" s="13" customFormat="1" ht="11.25">
      <c r="B266" s="219"/>
      <c r="C266" s="220"/>
      <c r="D266" s="221" t="s">
        <v>152</v>
      </c>
      <c r="E266" s="222" t="s">
        <v>1</v>
      </c>
      <c r="F266" s="223" t="s">
        <v>171</v>
      </c>
      <c r="G266" s="220"/>
      <c r="H266" s="222" t="s">
        <v>1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152</v>
      </c>
      <c r="AU266" s="229" t="s">
        <v>83</v>
      </c>
      <c r="AV266" s="13" t="s">
        <v>81</v>
      </c>
      <c r="AW266" s="13" t="s">
        <v>30</v>
      </c>
      <c r="AX266" s="13" t="s">
        <v>73</v>
      </c>
      <c r="AY266" s="229" t="s">
        <v>144</v>
      </c>
    </row>
    <row r="267" spans="1:65" s="14" customFormat="1" ht="11.25">
      <c r="B267" s="230"/>
      <c r="C267" s="231"/>
      <c r="D267" s="221" t="s">
        <v>152</v>
      </c>
      <c r="E267" s="232" t="s">
        <v>1</v>
      </c>
      <c r="F267" s="233" t="s">
        <v>172</v>
      </c>
      <c r="G267" s="231"/>
      <c r="H267" s="234">
        <v>352.1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152</v>
      </c>
      <c r="AU267" s="240" t="s">
        <v>83</v>
      </c>
      <c r="AV267" s="14" t="s">
        <v>83</v>
      </c>
      <c r="AW267" s="14" t="s">
        <v>30</v>
      </c>
      <c r="AX267" s="14" t="s">
        <v>73</v>
      </c>
      <c r="AY267" s="240" t="s">
        <v>144</v>
      </c>
    </row>
    <row r="268" spans="1:65" s="13" customFormat="1" ht="11.25">
      <c r="B268" s="219"/>
      <c r="C268" s="220"/>
      <c r="D268" s="221" t="s">
        <v>152</v>
      </c>
      <c r="E268" s="222" t="s">
        <v>1</v>
      </c>
      <c r="F268" s="223" t="s">
        <v>173</v>
      </c>
      <c r="G268" s="220"/>
      <c r="H268" s="222" t="s">
        <v>1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152</v>
      </c>
      <c r="AU268" s="229" t="s">
        <v>83</v>
      </c>
      <c r="AV268" s="13" t="s">
        <v>81</v>
      </c>
      <c r="AW268" s="13" t="s">
        <v>30</v>
      </c>
      <c r="AX268" s="13" t="s">
        <v>73</v>
      </c>
      <c r="AY268" s="229" t="s">
        <v>144</v>
      </c>
    </row>
    <row r="269" spans="1:65" s="14" customFormat="1" ht="11.25">
      <c r="B269" s="230"/>
      <c r="C269" s="231"/>
      <c r="D269" s="221" t="s">
        <v>152</v>
      </c>
      <c r="E269" s="232" t="s">
        <v>1</v>
      </c>
      <c r="F269" s="233" t="s">
        <v>174</v>
      </c>
      <c r="G269" s="231"/>
      <c r="H269" s="234">
        <v>30.7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152</v>
      </c>
      <c r="AU269" s="240" t="s">
        <v>83</v>
      </c>
      <c r="AV269" s="14" t="s">
        <v>83</v>
      </c>
      <c r="AW269" s="14" t="s">
        <v>30</v>
      </c>
      <c r="AX269" s="14" t="s">
        <v>73</v>
      </c>
      <c r="AY269" s="240" t="s">
        <v>144</v>
      </c>
    </row>
    <row r="270" spans="1:65" s="13" customFormat="1" ht="11.25">
      <c r="B270" s="219"/>
      <c r="C270" s="220"/>
      <c r="D270" s="221" t="s">
        <v>152</v>
      </c>
      <c r="E270" s="222" t="s">
        <v>1</v>
      </c>
      <c r="F270" s="223" t="s">
        <v>164</v>
      </c>
      <c r="G270" s="220"/>
      <c r="H270" s="222" t="s">
        <v>1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152</v>
      </c>
      <c r="AU270" s="229" t="s">
        <v>83</v>
      </c>
      <c r="AV270" s="13" t="s">
        <v>81</v>
      </c>
      <c r="AW270" s="13" t="s">
        <v>30</v>
      </c>
      <c r="AX270" s="13" t="s">
        <v>73</v>
      </c>
      <c r="AY270" s="229" t="s">
        <v>144</v>
      </c>
    </row>
    <row r="271" spans="1:65" s="14" customFormat="1" ht="11.25">
      <c r="B271" s="230"/>
      <c r="C271" s="231"/>
      <c r="D271" s="221" t="s">
        <v>152</v>
      </c>
      <c r="E271" s="232" t="s">
        <v>1</v>
      </c>
      <c r="F271" s="233" t="s">
        <v>198</v>
      </c>
      <c r="G271" s="231"/>
      <c r="H271" s="234">
        <v>168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152</v>
      </c>
      <c r="AU271" s="240" t="s">
        <v>83</v>
      </c>
      <c r="AV271" s="14" t="s">
        <v>83</v>
      </c>
      <c r="AW271" s="14" t="s">
        <v>30</v>
      </c>
      <c r="AX271" s="14" t="s">
        <v>73</v>
      </c>
      <c r="AY271" s="240" t="s">
        <v>144</v>
      </c>
    </row>
    <row r="272" spans="1:65" s="13" customFormat="1" ht="11.25">
      <c r="B272" s="219"/>
      <c r="C272" s="220"/>
      <c r="D272" s="221" t="s">
        <v>152</v>
      </c>
      <c r="E272" s="222" t="s">
        <v>1</v>
      </c>
      <c r="F272" s="223" t="s">
        <v>185</v>
      </c>
      <c r="G272" s="220"/>
      <c r="H272" s="222" t="s">
        <v>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152</v>
      </c>
      <c r="AU272" s="229" t="s">
        <v>83</v>
      </c>
      <c r="AV272" s="13" t="s">
        <v>81</v>
      </c>
      <c r="AW272" s="13" t="s">
        <v>30</v>
      </c>
      <c r="AX272" s="13" t="s">
        <v>73</v>
      </c>
      <c r="AY272" s="229" t="s">
        <v>144</v>
      </c>
    </row>
    <row r="273" spans="1:65" s="14" customFormat="1" ht="11.25">
      <c r="B273" s="230"/>
      <c r="C273" s="231"/>
      <c r="D273" s="221" t="s">
        <v>152</v>
      </c>
      <c r="E273" s="232" t="s">
        <v>1</v>
      </c>
      <c r="F273" s="233" t="s">
        <v>186</v>
      </c>
      <c r="G273" s="231"/>
      <c r="H273" s="234">
        <v>35.08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152</v>
      </c>
      <c r="AU273" s="240" t="s">
        <v>83</v>
      </c>
      <c r="AV273" s="14" t="s">
        <v>83</v>
      </c>
      <c r="AW273" s="14" t="s">
        <v>30</v>
      </c>
      <c r="AX273" s="14" t="s">
        <v>73</v>
      </c>
      <c r="AY273" s="240" t="s">
        <v>144</v>
      </c>
    </row>
    <row r="274" spans="1:65" s="13" customFormat="1" ht="11.25">
      <c r="B274" s="219"/>
      <c r="C274" s="220"/>
      <c r="D274" s="221" t="s">
        <v>152</v>
      </c>
      <c r="E274" s="222" t="s">
        <v>1</v>
      </c>
      <c r="F274" s="223" t="s">
        <v>187</v>
      </c>
      <c r="G274" s="220"/>
      <c r="H274" s="222" t="s">
        <v>1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152</v>
      </c>
      <c r="AU274" s="229" t="s">
        <v>83</v>
      </c>
      <c r="AV274" s="13" t="s">
        <v>81</v>
      </c>
      <c r="AW274" s="13" t="s">
        <v>30</v>
      </c>
      <c r="AX274" s="13" t="s">
        <v>73</v>
      </c>
      <c r="AY274" s="229" t="s">
        <v>144</v>
      </c>
    </row>
    <row r="275" spans="1:65" s="14" customFormat="1" ht="11.25">
      <c r="B275" s="230"/>
      <c r="C275" s="231"/>
      <c r="D275" s="221" t="s">
        <v>152</v>
      </c>
      <c r="E275" s="232" t="s">
        <v>1</v>
      </c>
      <c r="F275" s="233" t="s">
        <v>188</v>
      </c>
      <c r="G275" s="231"/>
      <c r="H275" s="234">
        <v>59.76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152</v>
      </c>
      <c r="AU275" s="240" t="s">
        <v>83</v>
      </c>
      <c r="AV275" s="14" t="s">
        <v>83</v>
      </c>
      <c r="AW275" s="14" t="s">
        <v>30</v>
      </c>
      <c r="AX275" s="14" t="s">
        <v>73</v>
      </c>
      <c r="AY275" s="240" t="s">
        <v>144</v>
      </c>
    </row>
    <row r="276" spans="1:65" s="15" customFormat="1" ht="11.25">
      <c r="B276" s="241"/>
      <c r="C276" s="242"/>
      <c r="D276" s="221" t="s">
        <v>152</v>
      </c>
      <c r="E276" s="243" t="s">
        <v>1</v>
      </c>
      <c r="F276" s="244" t="s">
        <v>155</v>
      </c>
      <c r="G276" s="242"/>
      <c r="H276" s="245">
        <v>717.64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AT276" s="251" t="s">
        <v>152</v>
      </c>
      <c r="AU276" s="251" t="s">
        <v>83</v>
      </c>
      <c r="AV276" s="15" t="s">
        <v>150</v>
      </c>
      <c r="AW276" s="15" t="s">
        <v>30</v>
      </c>
      <c r="AX276" s="15" t="s">
        <v>81</v>
      </c>
      <c r="AY276" s="251" t="s">
        <v>144</v>
      </c>
    </row>
    <row r="277" spans="1:65" s="14" customFormat="1" ht="11.25">
      <c r="B277" s="230"/>
      <c r="C277" s="231"/>
      <c r="D277" s="221" t="s">
        <v>152</v>
      </c>
      <c r="E277" s="231"/>
      <c r="F277" s="233" t="s">
        <v>271</v>
      </c>
      <c r="G277" s="231"/>
      <c r="H277" s="234">
        <v>1363.5160000000001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152</v>
      </c>
      <c r="AU277" s="240" t="s">
        <v>83</v>
      </c>
      <c r="AV277" s="14" t="s">
        <v>83</v>
      </c>
      <c r="AW277" s="14" t="s">
        <v>4</v>
      </c>
      <c r="AX277" s="14" t="s">
        <v>81</v>
      </c>
      <c r="AY277" s="240" t="s">
        <v>144</v>
      </c>
    </row>
    <row r="278" spans="1:65" s="2" customFormat="1" ht="21.75" customHeight="1">
      <c r="A278" s="35"/>
      <c r="B278" s="36"/>
      <c r="C278" s="205" t="s">
        <v>7</v>
      </c>
      <c r="D278" s="205" t="s">
        <v>146</v>
      </c>
      <c r="E278" s="206" t="s">
        <v>272</v>
      </c>
      <c r="F278" s="207" t="s">
        <v>273</v>
      </c>
      <c r="G278" s="208" t="s">
        <v>216</v>
      </c>
      <c r="H278" s="209">
        <v>849.2</v>
      </c>
      <c r="I278" s="210"/>
      <c r="J278" s="211">
        <f>ROUND(I278*H278,2)</f>
        <v>0</v>
      </c>
      <c r="K278" s="212"/>
      <c r="L278" s="40"/>
      <c r="M278" s="213" t="s">
        <v>1</v>
      </c>
      <c r="N278" s="214" t="s">
        <v>38</v>
      </c>
      <c r="O278" s="72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7" t="s">
        <v>150</v>
      </c>
      <c r="AT278" s="217" t="s">
        <v>146</v>
      </c>
      <c r="AU278" s="217" t="s">
        <v>83</v>
      </c>
      <c r="AY278" s="18" t="s">
        <v>144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81</v>
      </c>
      <c r="BK278" s="218">
        <f>ROUND(I278*H278,2)</f>
        <v>0</v>
      </c>
      <c r="BL278" s="18" t="s">
        <v>150</v>
      </c>
      <c r="BM278" s="217" t="s">
        <v>274</v>
      </c>
    </row>
    <row r="279" spans="1:65" s="13" customFormat="1" ht="11.25">
      <c r="B279" s="219"/>
      <c r="C279" s="220"/>
      <c r="D279" s="221" t="s">
        <v>152</v>
      </c>
      <c r="E279" s="222" t="s">
        <v>1</v>
      </c>
      <c r="F279" s="223" t="s">
        <v>275</v>
      </c>
      <c r="G279" s="220"/>
      <c r="H279" s="222" t="s">
        <v>1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152</v>
      </c>
      <c r="AU279" s="229" t="s">
        <v>83</v>
      </c>
      <c r="AV279" s="13" t="s">
        <v>81</v>
      </c>
      <c r="AW279" s="13" t="s">
        <v>30</v>
      </c>
      <c r="AX279" s="13" t="s">
        <v>73</v>
      </c>
      <c r="AY279" s="229" t="s">
        <v>144</v>
      </c>
    </row>
    <row r="280" spans="1:65" s="13" customFormat="1" ht="11.25">
      <c r="B280" s="219"/>
      <c r="C280" s="220"/>
      <c r="D280" s="221" t="s">
        <v>152</v>
      </c>
      <c r="E280" s="222" t="s">
        <v>1</v>
      </c>
      <c r="F280" s="223" t="s">
        <v>203</v>
      </c>
      <c r="G280" s="220"/>
      <c r="H280" s="222" t="s">
        <v>1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152</v>
      </c>
      <c r="AU280" s="229" t="s">
        <v>83</v>
      </c>
      <c r="AV280" s="13" t="s">
        <v>81</v>
      </c>
      <c r="AW280" s="13" t="s">
        <v>30</v>
      </c>
      <c r="AX280" s="13" t="s">
        <v>73</v>
      </c>
      <c r="AY280" s="229" t="s">
        <v>144</v>
      </c>
    </row>
    <row r="281" spans="1:65" s="14" customFormat="1" ht="11.25">
      <c r="B281" s="230"/>
      <c r="C281" s="231"/>
      <c r="D281" s="221" t="s">
        <v>152</v>
      </c>
      <c r="E281" s="232" t="s">
        <v>1</v>
      </c>
      <c r="F281" s="233" t="s">
        <v>204</v>
      </c>
      <c r="G281" s="231"/>
      <c r="H281" s="234">
        <v>530.75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152</v>
      </c>
      <c r="AU281" s="240" t="s">
        <v>83</v>
      </c>
      <c r="AV281" s="14" t="s">
        <v>83</v>
      </c>
      <c r="AW281" s="14" t="s">
        <v>30</v>
      </c>
      <c r="AX281" s="14" t="s">
        <v>73</v>
      </c>
      <c r="AY281" s="240" t="s">
        <v>144</v>
      </c>
    </row>
    <row r="282" spans="1:65" s="15" customFormat="1" ht="11.25">
      <c r="B282" s="241"/>
      <c r="C282" s="242"/>
      <c r="D282" s="221" t="s">
        <v>152</v>
      </c>
      <c r="E282" s="243" t="s">
        <v>1</v>
      </c>
      <c r="F282" s="244" t="s">
        <v>155</v>
      </c>
      <c r="G282" s="242"/>
      <c r="H282" s="245">
        <v>530.75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152</v>
      </c>
      <c r="AU282" s="251" t="s">
        <v>83</v>
      </c>
      <c r="AV282" s="15" t="s">
        <v>150</v>
      </c>
      <c r="AW282" s="15" t="s">
        <v>30</v>
      </c>
      <c r="AX282" s="15" t="s">
        <v>81</v>
      </c>
      <c r="AY282" s="251" t="s">
        <v>144</v>
      </c>
    </row>
    <row r="283" spans="1:65" s="14" customFormat="1" ht="11.25">
      <c r="B283" s="230"/>
      <c r="C283" s="231"/>
      <c r="D283" s="221" t="s">
        <v>152</v>
      </c>
      <c r="E283" s="231"/>
      <c r="F283" s="233" t="s">
        <v>276</v>
      </c>
      <c r="G283" s="231"/>
      <c r="H283" s="234">
        <v>849.2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152</v>
      </c>
      <c r="AU283" s="240" t="s">
        <v>83</v>
      </c>
      <c r="AV283" s="14" t="s">
        <v>83</v>
      </c>
      <c r="AW283" s="14" t="s">
        <v>4</v>
      </c>
      <c r="AX283" s="14" t="s">
        <v>81</v>
      </c>
      <c r="AY283" s="240" t="s">
        <v>144</v>
      </c>
    </row>
    <row r="284" spans="1:65" s="12" customFormat="1" ht="22.9" customHeight="1">
      <c r="B284" s="189"/>
      <c r="C284" s="190"/>
      <c r="D284" s="191" t="s">
        <v>72</v>
      </c>
      <c r="E284" s="203" t="s">
        <v>83</v>
      </c>
      <c r="F284" s="203" t="s">
        <v>277</v>
      </c>
      <c r="G284" s="190"/>
      <c r="H284" s="190"/>
      <c r="I284" s="193"/>
      <c r="J284" s="204">
        <f>BK284</f>
        <v>0</v>
      </c>
      <c r="K284" s="190"/>
      <c r="L284" s="195"/>
      <c r="M284" s="196"/>
      <c r="N284" s="197"/>
      <c r="O284" s="197"/>
      <c r="P284" s="198">
        <f>SUM(P285:P307)</f>
        <v>0</v>
      </c>
      <c r="Q284" s="197"/>
      <c r="R284" s="198">
        <f>SUM(R285:R307)</f>
        <v>1.7854487999999999</v>
      </c>
      <c r="S284" s="197"/>
      <c r="T284" s="199">
        <f>SUM(T285:T307)</f>
        <v>0</v>
      </c>
      <c r="AR284" s="200" t="s">
        <v>81</v>
      </c>
      <c r="AT284" s="201" t="s">
        <v>72</v>
      </c>
      <c r="AU284" s="201" t="s">
        <v>81</v>
      </c>
      <c r="AY284" s="200" t="s">
        <v>144</v>
      </c>
      <c r="BK284" s="202">
        <f>SUM(BK285:BK307)</f>
        <v>0</v>
      </c>
    </row>
    <row r="285" spans="1:65" s="2" customFormat="1" ht="21.75" customHeight="1">
      <c r="A285" s="35"/>
      <c r="B285" s="36"/>
      <c r="C285" s="205" t="s">
        <v>196</v>
      </c>
      <c r="D285" s="205" t="s">
        <v>146</v>
      </c>
      <c r="E285" s="206" t="s">
        <v>278</v>
      </c>
      <c r="F285" s="207" t="s">
        <v>279</v>
      </c>
      <c r="G285" s="208" t="s">
        <v>149</v>
      </c>
      <c r="H285" s="209">
        <v>59.76</v>
      </c>
      <c r="I285" s="210"/>
      <c r="J285" s="211">
        <f>ROUND(I285*H285,2)</f>
        <v>0</v>
      </c>
      <c r="K285" s="212"/>
      <c r="L285" s="40"/>
      <c r="M285" s="213" t="s">
        <v>1</v>
      </c>
      <c r="N285" s="214" t="s">
        <v>38</v>
      </c>
      <c r="O285" s="72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7" t="s">
        <v>150</v>
      </c>
      <c r="AT285" s="217" t="s">
        <v>146</v>
      </c>
      <c r="AU285" s="217" t="s">
        <v>83</v>
      </c>
      <c r="AY285" s="18" t="s">
        <v>144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81</v>
      </c>
      <c r="BK285" s="218">
        <f>ROUND(I285*H285,2)</f>
        <v>0</v>
      </c>
      <c r="BL285" s="18" t="s">
        <v>150</v>
      </c>
      <c r="BM285" s="217" t="s">
        <v>280</v>
      </c>
    </row>
    <row r="286" spans="1:65" s="13" customFormat="1" ht="11.25">
      <c r="B286" s="219"/>
      <c r="C286" s="220"/>
      <c r="D286" s="221" t="s">
        <v>152</v>
      </c>
      <c r="E286" s="222" t="s">
        <v>1</v>
      </c>
      <c r="F286" s="223" t="s">
        <v>187</v>
      </c>
      <c r="G286" s="220"/>
      <c r="H286" s="222" t="s">
        <v>1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152</v>
      </c>
      <c r="AU286" s="229" t="s">
        <v>83</v>
      </c>
      <c r="AV286" s="13" t="s">
        <v>81</v>
      </c>
      <c r="AW286" s="13" t="s">
        <v>30</v>
      </c>
      <c r="AX286" s="13" t="s">
        <v>73</v>
      </c>
      <c r="AY286" s="229" t="s">
        <v>144</v>
      </c>
    </row>
    <row r="287" spans="1:65" s="14" customFormat="1" ht="11.25">
      <c r="B287" s="230"/>
      <c r="C287" s="231"/>
      <c r="D287" s="221" t="s">
        <v>152</v>
      </c>
      <c r="E287" s="232" t="s">
        <v>1</v>
      </c>
      <c r="F287" s="233" t="s">
        <v>188</v>
      </c>
      <c r="G287" s="231"/>
      <c r="H287" s="234">
        <v>59.76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152</v>
      </c>
      <c r="AU287" s="240" t="s">
        <v>83</v>
      </c>
      <c r="AV287" s="14" t="s">
        <v>83</v>
      </c>
      <c r="AW287" s="14" t="s">
        <v>30</v>
      </c>
      <c r="AX287" s="14" t="s">
        <v>73</v>
      </c>
      <c r="AY287" s="240" t="s">
        <v>144</v>
      </c>
    </row>
    <row r="288" spans="1:65" s="15" customFormat="1" ht="11.25">
      <c r="B288" s="241"/>
      <c r="C288" s="242"/>
      <c r="D288" s="221" t="s">
        <v>152</v>
      </c>
      <c r="E288" s="243" t="s">
        <v>1</v>
      </c>
      <c r="F288" s="244" t="s">
        <v>155</v>
      </c>
      <c r="G288" s="242"/>
      <c r="H288" s="245">
        <v>59.76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152</v>
      </c>
      <c r="AU288" s="251" t="s">
        <v>83</v>
      </c>
      <c r="AV288" s="15" t="s">
        <v>150</v>
      </c>
      <c r="AW288" s="15" t="s">
        <v>30</v>
      </c>
      <c r="AX288" s="15" t="s">
        <v>81</v>
      </c>
      <c r="AY288" s="251" t="s">
        <v>144</v>
      </c>
    </row>
    <row r="289" spans="1:65" s="2" customFormat="1" ht="21.75" customHeight="1">
      <c r="A289" s="35"/>
      <c r="B289" s="36"/>
      <c r="C289" s="205" t="s">
        <v>281</v>
      </c>
      <c r="D289" s="205" t="s">
        <v>146</v>
      </c>
      <c r="E289" s="206" t="s">
        <v>282</v>
      </c>
      <c r="F289" s="207" t="s">
        <v>283</v>
      </c>
      <c r="G289" s="208" t="s">
        <v>264</v>
      </c>
      <c r="H289" s="209">
        <v>166</v>
      </c>
      <c r="I289" s="210"/>
      <c r="J289" s="211">
        <f>ROUND(I289*H289,2)</f>
        <v>0</v>
      </c>
      <c r="K289" s="212"/>
      <c r="L289" s="40"/>
      <c r="M289" s="213" t="s">
        <v>1</v>
      </c>
      <c r="N289" s="214" t="s">
        <v>38</v>
      </c>
      <c r="O289" s="72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7" t="s">
        <v>150</v>
      </c>
      <c r="AT289" s="217" t="s">
        <v>146</v>
      </c>
      <c r="AU289" s="217" t="s">
        <v>83</v>
      </c>
      <c r="AY289" s="18" t="s">
        <v>144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8" t="s">
        <v>81</v>
      </c>
      <c r="BK289" s="218">
        <f>ROUND(I289*H289,2)</f>
        <v>0</v>
      </c>
      <c r="BL289" s="18" t="s">
        <v>150</v>
      </c>
      <c r="BM289" s="217" t="s">
        <v>284</v>
      </c>
    </row>
    <row r="290" spans="1:65" s="13" customFormat="1" ht="11.25">
      <c r="B290" s="219"/>
      <c r="C290" s="220"/>
      <c r="D290" s="221" t="s">
        <v>152</v>
      </c>
      <c r="E290" s="222" t="s">
        <v>1</v>
      </c>
      <c r="F290" s="223" t="s">
        <v>285</v>
      </c>
      <c r="G290" s="220"/>
      <c r="H290" s="222" t="s">
        <v>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152</v>
      </c>
      <c r="AU290" s="229" t="s">
        <v>83</v>
      </c>
      <c r="AV290" s="13" t="s">
        <v>81</v>
      </c>
      <c r="AW290" s="13" t="s">
        <v>30</v>
      </c>
      <c r="AX290" s="13" t="s">
        <v>73</v>
      </c>
      <c r="AY290" s="229" t="s">
        <v>144</v>
      </c>
    </row>
    <row r="291" spans="1:65" s="14" customFormat="1" ht="11.25">
      <c r="B291" s="230"/>
      <c r="C291" s="231"/>
      <c r="D291" s="221" t="s">
        <v>152</v>
      </c>
      <c r="E291" s="232" t="s">
        <v>1</v>
      </c>
      <c r="F291" s="233" t="s">
        <v>286</v>
      </c>
      <c r="G291" s="231"/>
      <c r="H291" s="234">
        <v>166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152</v>
      </c>
      <c r="AU291" s="240" t="s">
        <v>83</v>
      </c>
      <c r="AV291" s="14" t="s">
        <v>83</v>
      </c>
      <c r="AW291" s="14" t="s">
        <v>30</v>
      </c>
      <c r="AX291" s="14" t="s">
        <v>73</v>
      </c>
      <c r="AY291" s="240" t="s">
        <v>144</v>
      </c>
    </row>
    <row r="292" spans="1:65" s="15" customFormat="1" ht="11.25">
      <c r="B292" s="241"/>
      <c r="C292" s="242"/>
      <c r="D292" s="221" t="s">
        <v>152</v>
      </c>
      <c r="E292" s="243" t="s">
        <v>1</v>
      </c>
      <c r="F292" s="244" t="s">
        <v>155</v>
      </c>
      <c r="G292" s="242"/>
      <c r="H292" s="245">
        <v>166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AT292" s="251" t="s">
        <v>152</v>
      </c>
      <c r="AU292" s="251" t="s">
        <v>83</v>
      </c>
      <c r="AV292" s="15" t="s">
        <v>150</v>
      </c>
      <c r="AW292" s="15" t="s">
        <v>30</v>
      </c>
      <c r="AX292" s="15" t="s">
        <v>81</v>
      </c>
      <c r="AY292" s="251" t="s">
        <v>144</v>
      </c>
    </row>
    <row r="293" spans="1:65" s="2" customFormat="1" ht="16.5" customHeight="1">
      <c r="A293" s="35"/>
      <c r="B293" s="36"/>
      <c r="C293" s="252" t="s">
        <v>287</v>
      </c>
      <c r="D293" s="252" t="s">
        <v>213</v>
      </c>
      <c r="E293" s="253" t="s">
        <v>288</v>
      </c>
      <c r="F293" s="254" t="s">
        <v>289</v>
      </c>
      <c r="G293" s="255" t="s">
        <v>264</v>
      </c>
      <c r="H293" s="256">
        <v>182.6</v>
      </c>
      <c r="I293" s="257"/>
      <c r="J293" s="258">
        <f>ROUND(I293*H293,2)</f>
        <v>0</v>
      </c>
      <c r="K293" s="259"/>
      <c r="L293" s="260"/>
      <c r="M293" s="261" t="s">
        <v>1</v>
      </c>
      <c r="N293" s="262" t="s">
        <v>38</v>
      </c>
      <c r="O293" s="72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7" t="s">
        <v>158</v>
      </c>
      <c r="AT293" s="217" t="s">
        <v>213</v>
      </c>
      <c r="AU293" s="217" t="s">
        <v>83</v>
      </c>
      <c r="AY293" s="18" t="s">
        <v>144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81</v>
      </c>
      <c r="BK293" s="218">
        <f>ROUND(I293*H293,2)</f>
        <v>0</v>
      </c>
      <c r="BL293" s="18" t="s">
        <v>150</v>
      </c>
      <c r="BM293" s="217" t="s">
        <v>290</v>
      </c>
    </row>
    <row r="294" spans="1:65" s="13" customFormat="1" ht="11.25">
      <c r="B294" s="219"/>
      <c r="C294" s="220"/>
      <c r="D294" s="221" t="s">
        <v>152</v>
      </c>
      <c r="E294" s="222" t="s">
        <v>1</v>
      </c>
      <c r="F294" s="223" t="s">
        <v>291</v>
      </c>
      <c r="G294" s="220"/>
      <c r="H294" s="222" t="s">
        <v>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152</v>
      </c>
      <c r="AU294" s="229" t="s">
        <v>83</v>
      </c>
      <c r="AV294" s="13" t="s">
        <v>81</v>
      </c>
      <c r="AW294" s="13" t="s">
        <v>30</v>
      </c>
      <c r="AX294" s="13" t="s">
        <v>73</v>
      </c>
      <c r="AY294" s="229" t="s">
        <v>144</v>
      </c>
    </row>
    <row r="295" spans="1:65" s="14" customFormat="1" ht="11.25">
      <c r="B295" s="230"/>
      <c r="C295" s="231"/>
      <c r="D295" s="221" t="s">
        <v>152</v>
      </c>
      <c r="E295" s="232" t="s">
        <v>1</v>
      </c>
      <c r="F295" s="233" t="s">
        <v>286</v>
      </c>
      <c r="G295" s="231"/>
      <c r="H295" s="234">
        <v>166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152</v>
      </c>
      <c r="AU295" s="240" t="s">
        <v>83</v>
      </c>
      <c r="AV295" s="14" t="s">
        <v>83</v>
      </c>
      <c r="AW295" s="14" t="s">
        <v>30</v>
      </c>
      <c r="AX295" s="14" t="s">
        <v>73</v>
      </c>
      <c r="AY295" s="240" t="s">
        <v>144</v>
      </c>
    </row>
    <row r="296" spans="1:65" s="15" customFormat="1" ht="11.25">
      <c r="B296" s="241"/>
      <c r="C296" s="242"/>
      <c r="D296" s="221" t="s">
        <v>152</v>
      </c>
      <c r="E296" s="243" t="s">
        <v>1</v>
      </c>
      <c r="F296" s="244" t="s">
        <v>155</v>
      </c>
      <c r="G296" s="242"/>
      <c r="H296" s="245">
        <v>166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AT296" s="251" t="s">
        <v>152</v>
      </c>
      <c r="AU296" s="251" t="s">
        <v>83</v>
      </c>
      <c r="AV296" s="15" t="s">
        <v>150</v>
      </c>
      <c r="AW296" s="15" t="s">
        <v>30</v>
      </c>
      <c r="AX296" s="15" t="s">
        <v>81</v>
      </c>
      <c r="AY296" s="251" t="s">
        <v>144</v>
      </c>
    </row>
    <row r="297" spans="1:65" s="14" customFormat="1" ht="11.25">
      <c r="B297" s="230"/>
      <c r="C297" s="231"/>
      <c r="D297" s="221" t="s">
        <v>152</v>
      </c>
      <c r="E297" s="231"/>
      <c r="F297" s="233" t="s">
        <v>292</v>
      </c>
      <c r="G297" s="231"/>
      <c r="H297" s="234">
        <v>182.6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152</v>
      </c>
      <c r="AU297" s="240" t="s">
        <v>83</v>
      </c>
      <c r="AV297" s="14" t="s">
        <v>83</v>
      </c>
      <c r="AW297" s="14" t="s">
        <v>4</v>
      </c>
      <c r="AX297" s="14" t="s">
        <v>81</v>
      </c>
      <c r="AY297" s="240" t="s">
        <v>144</v>
      </c>
    </row>
    <row r="298" spans="1:65" s="2" customFormat="1" ht="21.75" customHeight="1">
      <c r="A298" s="35"/>
      <c r="B298" s="36"/>
      <c r="C298" s="205" t="s">
        <v>293</v>
      </c>
      <c r="D298" s="205" t="s">
        <v>146</v>
      </c>
      <c r="E298" s="206" t="s">
        <v>294</v>
      </c>
      <c r="F298" s="207" t="s">
        <v>295</v>
      </c>
      <c r="G298" s="208" t="s">
        <v>232</v>
      </c>
      <c r="H298" s="209">
        <v>1066.3599999999999</v>
      </c>
      <c r="I298" s="210"/>
      <c r="J298" s="211">
        <f>ROUND(I298*H298,2)</f>
        <v>0</v>
      </c>
      <c r="K298" s="212"/>
      <c r="L298" s="40"/>
      <c r="M298" s="213" t="s">
        <v>1</v>
      </c>
      <c r="N298" s="214" t="s">
        <v>38</v>
      </c>
      <c r="O298" s="72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7" t="s">
        <v>150</v>
      </c>
      <c r="AT298" s="217" t="s">
        <v>146</v>
      </c>
      <c r="AU298" s="217" t="s">
        <v>83</v>
      </c>
      <c r="AY298" s="18" t="s">
        <v>144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81</v>
      </c>
      <c r="BK298" s="218">
        <f>ROUND(I298*H298,2)</f>
        <v>0</v>
      </c>
      <c r="BL298" s="18" t="s">
        <v>150</v>
      </c>
      <c r="BM298" s="217" t="s">
        <v>296</v>
      </c>
    </row>
    <row r="299" spans="1:65" s="13" customFormat="1" ht="11.25">
      <c r="B299" s="219"/>
      <c r="C299" s="220"/>
      <c r="D299" s="221" t="s">
        <v>152</v>
      </c>
      <c r="E299" s="222" t="s">
        <v>1</v>
      </c>
      <c r="F299" s="223" t="s">
        <v>171</v>
      </c>
      <c r="G299" s="220"/>
      <c r="H299" s="222" t="s">
        <v>1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152</v>
      </c>
      <c r="AU299" s="229" t="s">
        <v>83</v>
      </c>
      <c r="AV299" s="13" t="s">
        <v>81</v>
      </c>
      <c r="AW299" s="13" t="s">
        <v>30</v>
      </c>
      <c r="AX299" s="13" t="s">
        <v>73</v>
      </c>
      <c r="AY299" s="229" t="s">
        <v>144</v>
      </c>
    </row>
    <row r="300" spans="1:65" s="14" customFormat="1" ht="11.25">
      <c r="B300" s="230"/>
      <c r="C300" s="231"/>
      <c r="D300" s="221" t="s">
        <v>152</v>
      </c>
      <c r="E300" s="232" t="s">
        <v>1</v>
      </c>
      <c r="F300" s="233" t="s">
        <v>249</v>
      </c>
      <c r="G300" s="231"/>
      <c r="H300" s="234">
        <v>1006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152</v>
      </c>
      <c r="AU300" s="240" t="s">
        <v>83</v>
      </c>
      <c r="AV300" s="14" t="s">
        <v>83</v>
      </c>
      <c r="AW300" s="14" t="s">
        <v>30</v>
      </c>
      <c r="AX300" s="14" t="s">
        <v>73</v>
      </c>
      <c r="AY300" s="240" t="s">
        <v>144</v>
      </c>
    </row>
    <row r="301" spans="1:65" s="15" customFormat="1" ht="11.25">
      <c r="B301" s="241"/>
      <c r="C301" s="242"/>
      <c r="D301" s="221" t="s">
        <v>152</v>
      </c>
      <c r="E301" s="243" t="s">
        <v>1</v>
      </c>
      <c r="F301" s="244" t="s">
        <v>155</v>
      </c>
      <c r="G301" s="242"/>
      <c r="H301" s="245">
        <v>1006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152</v>
      </c>
      <c r="AU301" s="251" t="s">
        <v>83</v>
      </c>
      <c r="AV301" s="15" t="s">
        <v>150</v>
      </c>
      <c r="AW301" s="15" t="s">
        <v>30</v>
      </c>
      <c r="AX301" s="15" t="s">
        <v>81</v>
      </c>
      <c r="AY301" s="251" t="s">
        <v>144</v>
      </c>
    </row>
    <row r="302" spans="1:65" s="14" customFormat="1" ht="11.25">
      <c r="B302" s="230"/>
      <c r="C302" s="231"/>
      <c r="D302" s="221" t="s">
        <v>152</v>
      </c>
      <c r="E302" s="231"/>
      <c r="F302" s="233" t="s">
        <v>297</v>
      </c>
      <c r="G302" s="231"/>
      <c r="H302" s="234">
        <v>1066.3599999999999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152</v>
      </c>
      <c r="AU302" s="240" t="s">
        <v>83</v>
      </c>
      <c r="AV302" s="14" t="s">
        <v>83</v>
      </c>
      <c r="AW302" s="14" t="s">
        <v>4</v>
      </c>
      <c r="AX302" s="14" t="s">
        <v>81</v>
      </c>
      <c r="AY302" s="240" t="s">
        <v>144</v>
      </c>
    </row>
    <row r="303" spans="1:65" s="2" customFormat="1" ht="16.5" customHeight="1">
      <c r="A303" s="35"/>
      <c r="B303" s="36"/>
      <c r="C303" s="252" t="s">
        <v>298</v>
      </c>
      <c r="D303" s="252" t="s">
        <v>213</v>
      </c>
      <c r="E303" s="253" t="s">
        <v>299</v>
      </c>
      <c r="F303" s="254" t="s">
        <v>300</v>
      </c>
      <c r="G303" s="255" t="s">
        <v>232</v>
      </c>
      <c r="H303" s="256">
        <v>1166.96</v>
      </c>
      <c r="I303" s="257"/>
      <c r="J303" s="258">
        <f>ROUND(I303*H303,2)</f>
        <v>0</v>
      </c>
      <c r="K303" s="259"/>
      <c r="L303" s="260"/>
      <c r="M303" s="261" t="s">
        <v>1</v>
      </c>
      <c r="N303" s="262" t="s">
        <v>38</v>
      </c>
      <c r="O303" s="72"/>
      <c r="P303" s="215">
        <f>O303*H303</f>
        <v>0</v>
      </c>
      <c r="Q303" s="215">
        <v>1.5299999999999999E-3</v>
      </c>
      <c r="R303" s="215">
        <f>Q303*H303</f>
        <v>1.7854487999999999</v>
      </c>
      <c r="S303" s="215">
        <v>0</v>
      </c>
      <c r="T303" s="216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7" t="s">
        <v>158</v>
      </c>
      <c r="AT303" s="217" t="s">
        <v>213</v>
      </c>
      <c r="AU303" s="217" t="s">
        <v>83</v>
      </c>
      <c r="AY303" s="18" t="s">
        <v>144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81</v>
      </c>
      <c r="BK303" s="218">
        <f>ROUND(I303*H303,2)</f>
        <v>0</v>
      </c>
      <c r="BL303" s="18" t="s">
        <v>150</v>
      </c>
      <c r="BM303" s="217" t="s">
        <v>301</v>
      </c>
    </row>
    <row r="304" spans="1:65" s="13" customFormat="1" ht="11.25">
      <c r="B304" s="219"/>
      <c r="C304" s="220"/>
      <c r="D304" s="221" t="s">
        <v>152</v>
      </c>
      <c r="E304" s="222" t="s">
        <v>1</v>
      </c>
      <c r="F304" s="223" t="s">
        <v>171</v>
      </c>
      <c r="G304" s="220"/>
      <c r="H304" s="222" t="s">
        <v>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152</v>
      </c>
      <c r="AU304" s="229" t="s">
        <v>83</v>
      </c>
      <c r="AV304" s="13" t="s">
        <v>81</v>
      </c>
      <c r="AW304" s="13" t="s">
        <v>30</v>
      </c>
      <c r="AX304" s="13" t="s">
        <v>73</v>
      </c>
      <c r="AY304" s="229" t="s">
        <v>144</v>
      </c>
    </row>
    <row r="305" spans="1:65" s="14" customFormat="1" ht="11.25">
      <c r="B305" s="230"/>
      <c r="C305" s="231"/>
      <c r="D305" s="221" t="s">
        <v>152</v>
      </c>
      <c r="E305" s="232" t="s">
        <v>1</v>
      </c>
      <c r="F305" s="233" t="s">
        <v>249</v>
      </c>
      <c r="G305" s="231"/>
      <c r="H305" s="234">
        <v>1006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152</v>
      </c>
      <c r="AU305" s="240" t="s">
        <v>83</v>
      </c>
      <c r="AV305" s="14" t="s">
        <v>83</v>
      </c>
      <c r="AW305" s="14" t="s">
        <v>30</v>
      </c>
      <c r="AX305" s="14" t="s">
        <v>73</v>
      </c>
      <c r="AY305" s="240" t="s">
        <v>144</v>
      </c>
    </row>
    <row r="306" spans="1:65" s="15" customFormat="1" ht="11.25">
      <c r="B306" s="241"/>
      <c r="C306" s="242"/>
      <c r="D306" s="221" t="s">
        <v>152</v>
      </c>
      <c r="E306" s="243" t="s">
        <v>1</v>
      </c>
      <c r="F306" s="244" t="s">
        <v>155</v>
      </c>
      <c r="G306" s="242"/>
      <c r="H306" s="245">
        <v>1006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AT306" s="251" t="s">
        <v>152</v>
      </c>
      <c r="AU306" s="251" t="s">
        <v>83</v>
      </c>
      <c r="AV306" s="15" t="s">
        <v>150</v>
      </c>
      <c r="AW306" s="15" t="s">
        <v>30</v>
      </c>
      <c r="AX306" s="15" t="s">
        <v>81</v>
      </c>
      <c r="AY306" s="251" t="s">
        <v>144</v>
      </c>
    </row>
    <row r="307" spans="1:65" s="14" customFormat="1" ht="11.25">
      <c r="B307" s="230"/>
      <c r="C307" s="231"/>
      <c r="D307" s="221" t="s">
        <v>152</v>
      </c>
      <c r="E307" s="231"/>
      <c r="F307" s="233" t="s">
        <v>302</v>
      </c>
      <c r="G307" s="231"/>
      <c r="H307" s="234">
        <v>1166.96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152</v>
      </c>
      <c r="AU307" s="240" t="s">
        <v>83</v>
      </c>
      <c r="AV307" s="14" t="s">
        <v>83</v>
      </c>
      <c r="AW307" s="14" t="s">
        <v>4</v>
      </c>
      <c r="AX307" s="14" t="s">
        <v>81</v>
      </c>
      <c r="AY307" s="240" t="s">
        <v>144</v>
      </c>
    </row>
    <row r="308" spans="1:65" s="12" customFormat="1" ht="22.9" customHeight="1">
      <c r="B308" s="189"/>
      <c r="C308" s="190"/>
      <c r="D308" s="191" t="s">
        <v>72</v>
      </c>
      <c r="E308" s="203" t="s">
        <v>150</v>
      </c>
      <c r="F308" s="203" t="s">
        <v>303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SUM(P309:P318)</f>
        <v>0</v>
      </c>
      <c r="Q308" s="197"/>
      <c r="R308" s="198">
        <f>SUM(R309:R318)</f>
        <v>0</v>
      </c>
      <c r="S308" s="197"/>
      <c r="T308" s="199">
        <f>SUM(T309:T318)</f>
        <v>0</v>
      </c>
      <c r="AR308" s="200" t="s">
        <v>81</v>
      </c>
      <c r="AT308" s="201" t="s">
        <v>72</v>
      </c>
      <c r="AU308" s="201" t="s">
        <v>81</v>
      </c>
      <c r="AY308" s="200" t="s">
        <v>144</v>
      </c>
      <c r="BK308" s="202">
        <f>SUM(BK309:BK318)</f>
        <v>0</v>
      </c>
    </row>
    <row r="309" spans="1:65" s="2" customFormat="1" ht="21.75" customHeight="1">
      <c r="A309" s="35"/>
      <c r="B309" s="36"/>
      <c r="C309" s="205" t="s">
        <v>304</v>
      </c>
      <c r="D309" s="205" t="s">
        <v>146</v>
      </c>
      <c r="E309" s="206" t="s">
        <v>305</v>
      </c>
      <c r="F309" s="207" t="s">
        <v>306</v>
      </c>
      <c r="G309" s="208" t="s">
        <v>264</v>
      </c>
      <c r="H309" s="209">
        <v>166</v>
      </c>
      <c r="I309" s="210"/>
      <c r="J309" s="211">
        <f>ROUND(I309*H309,2)</f>
        <v>0</v>
      </c>
      <c r="K309" s="212"/>
      <c r="L309" s="40"/>
      <c r="M309" s="213" t="s">
        <v>1</v>
      </c>
      <c r="N309" s="214" t="s">
        <v>38</v>
      </c>
      <c r="O309" s="72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7" t="s">
        <v>150</v>
      </c>
      <c r="AT309" s="217" t="s">
        <v>146</v>
      </c>
      <c r="AU309" s="217" t="s">
        <v>83</v>
      </c>
      <c r="AY309" s="18" t="s">
        <v>144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81</v>
      </c>
      <c r="BK309" s="218">
        <f>ROUND(I309*H309,2)</f>
        <v>0</v>
      </c>
      <c r="BL309" s="18" t="s">
        <v>150</v>
      </c>
      <c r="BM309" s="217" t="s">
        <v>307</v>
      </c>
    </row>
    <row r="310" spans="1:65" s="13" customFormat="1" ht="11.25">
      <c r="B310" s="219"/>
      <c r="C310" s="220"/>
      <c r="D310" s="221" t="s">
        <v>152</v>
      </c>
      <c r="E310" s="222" t="s">
        <v>1</v>
      </c>
      <c r="F310" s="223" t="s">
        <v>308</v>
      </c>
      <c r="G310" s="220"/>
      <c r="H310" s="222" t="s">
        <v>1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152</v>
      </c>
      <c r="AU310" s="229" t="s">
        <v>83</v>
      </c>
      <c r="AV310" s="13" t="s">
        <v>81</v>
      </c>
      <c r="AW310" s="13" t="s">
        <v>30</v>
      </c>
      <c r="AX310" s="13" t="s">
        <v>73</v>
      </c>
      <c r="AY310" s="229" t="s">
        <v>144</v>
      </c>
    </row>
    <row r="311" spans="1:65" s="14" customFormat="1" ht="11.25">
      <c r="B311" s="230"/>
      <c r="C311" s="231"/>
      <c r="D311" s="221" t="s">
        <v>152</v>
      </c>
      <c r="E311" s="232" t="s">
        <v>1</v>
      </c>
      <c r="F311" s="233" t="s">
        <v>286</v>
      </c>
      <c r="G311" s="231"/>
      <c r="H311" s="234">
        <v>166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152</v>
      </c>
      <c r="AU311" s="240" t="s">
        <v>83</v>
      </c>
      <c r="AV311" s="14" t="s">
        <v>83</v>
      </c>
      <c r="AW311" s="14" t="s">
        <v>30</v>
      </c>
      <c r="AX311" s="14" t="s">
        <v>73</v>
      </c>
      <c r="AY311" s="240" t="s">
        <v>144</v>
      </c>
    </row>
    <row r="312" spans="1:65" s="15" customFormat="1" ht="11.25">
      <c r="B312" s="241"/>
      <c r="C312" s="242"/>
      <c r="D312" s="221" t="s">
        <v>152</v>
      </c>
      <c r="E312" s="243" t="s">
        <v>1</v>
      </c>
      <c r="F312" s="244" t="s">
        <v>155</v>
      </c>
      <c r="G312" s="242"/>
      <c r="H312" s="245">
        <v>166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152</v>
      </c>
      <c r="AU312" s="251" t="s">
        <v>83</v>
      </c>
      <c r="AV312" s="15" t="s">
        <v>150</v>
      </c>
      <c r="AW312" s="15" t="s">
        <v>30</v>
      </c>
      <c r="AX312" s="15" t="s">
        <v>81</v>
      </c>
      <c r="AY312" s="251" t="s">
        <v>144</v>
      </c>
    </row>
    <row r="313" spans="1:65" s="2" customFormat="1" ht="16.5" customHeight="1">
      <c r="A313" s="35"/>
      <c r="B313" s="36"/>
      <c r="C313" s="205" t="s">
        <v>202</v>
      </c>
      <c r="D313" s="205" t="s">
        <v>146</v>
      </c>
      <c r="E313" s="206" t="s">
        <v>309</v>
      </c>
      <c r="F313" s="207" t="s">
        <v>310</v>
      </c>
      <c r="G313" s="208" t="s">
        <v>264</v>
      </c>
      <c r="H313" s="209">
        <v>166</v>
      </c>
      <c r="I313" s="210"/>
      <c r="J313" s="211">
        <f>ROUND(I313*H313,2)</f>
        <v>0</v>
      </c>
      <c r="K313" s="212"/>
      <c r="L313" s="40"/>
      <c r="M313" s="213" t="s">
        <v>1</v>
      </c>
      <c r="N313" s="214" t="s">
        <v>38</v>
      </c>
      <c r="O313" s="72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7" t="s">
        <v>150</v>
      </c>
      <c r="AT313" s="217" t="s">
        <v>146</v>
      </c>
      <c r="AU313" s="217" t="s">
        <v>83</v>
      </c>
      <c r="AY313" s="18" t="s">
        <v>144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81</v>
      </c>
      <c r="BK313" s="218">
        <f>ROUND(I313*H313,2)</f>
        <v>0</v>
      </c>
      <c r="BL313" s="18" t="s">
        <v>150</v>
      </c>
      <c r="BM313" s="217" t="s">
        <v>311</v>
      </c>
    </row>
    <row r="314" spans="1:65" s="14" customFormat="1" ht="11.25">
      <c r="B314" s="230"/>
      <c r="C314" s="231"/>
      <c r="D314" s="221" t="s">
        <v>152</v>
      </c>
      <c r="E314" s="232" t="s">
        <v>1</v>
      </c>
      <c r="F314" s="233" t="s">
        <v>286</v>
      </c>
      <c r="G314" s="231"/>
      <c r="H314" s="234">
        <v>166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152</v>
      </c>
      <c r="AU314" s="240" t="s">
        <v>83</v>
      </c>
      <c r="AV314" s="14" t="s">
        <v>83</v>
      </c>
      <c r="AW314" s="14" t="s">
        <v>30</v>
      </c>
      <c r="AX314" s="14" t="s">
        <v>73</v>
      </c>
      <c r="AY314" s="240" t="s">
        <v>144</v>
      </c>
    </row>
    <row r="315" spans="1:65" s="15" customFormat="1" ht="11.25">
      <c r="B315" s="241"/>
      <c r="C315" s="242"/>
      <c r="D315" s="221" t="s">
        <v>152</v>
      </c>
      <c r="E315" s="243" t="s">
        <v>1</v>
      </c>
      <c r="F315" s="244" t="s">
        <v>155</v>
      </c>
      <c r="G315" s="242"/>
      <c r="H315" s="245">
        <v>166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AT315" s="251" t="s">
        <v>152</v>
      </c>
      <c r="AU315" s="251" t="s">
        <v>83</v>
      </c>
      <c r="AV315" s="15" t="s">
        <v>150</v>
      </c>
      <c r="AW315" s="15" t="s">
        <v>30</v>
      </c>
      <c r="AX315" s="15" t="s">
        <v>81</v>
      </c>
      <c r="AY315" s="251" t="s">
        <v>144</v>
      </c>
    </row>
    <row r="316" spans="1:65" s="2" customFormat="1" ht="21.75" customHeight="1">
      <c r="A316" s="35"/>
      <c r="B316" s="36"/>
      <c r="C316" s="205" t="s">
        <v>312</v>
      </c>
      <c r="D316" s="205" t="s">
        <v>146</v>
      </c>
      <c r="E316" s="206" t="s">
        <v>313</v>
      </c>
      <c r="F316" s="207" t="s">
        <v>314</v>
      </c>
      <c r="G316" s="208" t="s">
        <v>264</v>
      </c>
      <c r="H316" s="209">
        <v>40</v>
      </c>
      <c r="I316" s="210"/>
      <c r="J316" s="211">
        <f>ROUND(I316*H316,2)</f>
        <v>0</v>
      </c>
      <c r="K316" s="212"/>
      <c r="L316" s="40"/>
      <c r="M316" s="213" t="s">
        <v>1</v>
      </c>
      <c r="N316" s="214" t="s">
        <v>38</v>
      </c>
      <c r="O316" s="72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7" t="s">
        <v>150</v>
      </c>
      <c r="AT316" s="217" t="s">
        <v>146</v>
      </c>
      <c r="AU316" s="217" t="s">
        <v>83</v>
      </c>
      <c r="AY316" s="18" t="s">
        <v>144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81</v>
      </c>
      <c r="BK316" s="218">
        <f>ROUND(I316*H316,2)</f>
        <v>0</v>
      </c>
      <c r="BL316" s="18" t="s">
        <v>150</v>
      </c>
      <c r="BM316" s="217" t="s">
        <v>315</v>
      </c>
    </row>
    <row r="317" spans="1:65" s="14" customFormat="1" ht="11.25">
      <c r="B317" s="230"/>
      <c r="C317" s="231"/>
      <c r="D317" s="221" t="s">
        <v>152</v>
      </c>
      <c r="E317" s="232" t="s">
        <v>1</v>
      </c>
      <c r="F317" s="233" t="s">
        <v>256</v>
      </c>
      <c r="G317" s="231"/>
      <c r="H317" s="234">
        <v>40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152</v>
      </c>
      <c r="AU317" s="240" t="s">
        <v>83</v>
      </c>
      <c r="AV317" s="14" t="s">
        <v>83</v>
      </c>
      <c r="AW317" s="14" t="s">
        <v>30</v>
      </c>
      <c r="AX317" s="14" t="s">
        <v>73</v>
      </c>
      <c r="AY317" s="240" t="s">
        <v>144</v>
      </c>
    </row>
    <row r="318" spans="1:65" s="15" customFormat="1" ht="11.25">
      <c r="B318" s="241"/>
      <c r="C318" s="242"/>
      <c r="D318" s="221" t="s">
        <v>152</v>
      </c>
      <c r="E318" s="243" t="s">
        <v>1</v>
      </c>
      <c r="F318" s="244" t="s">
        <v>155</v>
      </c>
      <c r="G318" s="242"/>
      <c r="H318" s="245">
        <v>40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AT318" s="251" t="s">
        <v>152</v>
      </c>
      <c r="AU318" s="251" t="s">
        <v>83</v>
      </c>
      <c r="AV318" s="15" t="s">
        <v>150</v>
      </c>
      <c r="AW318" s="15" t="s">
        <v>30</v>
      </c>
      <c r="AX318" s="15" t="s">
        <v>81</v>
      </c>
      <c r="AY318" s="251" t="s">
        <v>144</v>
      </c>
    </row>
    <row r="319" spans="1:65" s="12" customFormat="1" ht="22.9" customHeight="1">
      <c r="B319" s="189"/>
      <c r="C319" s="190"/>
      <c r="D319" s="191" t="s">
        <v>72</v>
      </c>
      <c r="E319" s="203" t="s">
        <v>176</v>
      </c>
      <c r="F319" s="203" t="s">
        <v>79</v>
      </c>
      <c r="G319" s="190"/>
      <c r="H319" s="190"/>
      <c r="I319" s="193"/>
      <c r="J319" s="204">
        <f>BK319</f>
        <v>0</v>
      </c>
      <c r="K319" s="190"/>
      <c r="L319" s="195"/>
      <c r="M319" s="196"/>
      <c r="N319" s="197"/>
      <c r="O319" s="197"/>
      <c r="P319" s="198">
        <f>SUM(P320:P428)</f>
        <v>0</v>
      </c>
      <c r="Q319" s="197"/>
      <c r="R319" s="198">
        <f>SUM(R320:R428)</f>
        <v>30.963749999999997</v>
      </c>
      <c r="S319" s="197"/>
      <c r="T319" s="199">
        <f>SUM(T320:T428)</f>
        <v>0</v>
      </c>
      <c r="AR319" s="200" t="s">
        <v>81</v>
      </c>
      <c r="AT319" s="201" t="s">
        <v>72</v>
      </c>
      <c r="AU319" s="201" t="s">
        <v>81</v>
      </c>
      <c r="AY319" s="200" t="s">
        <v>144</v>
      </c>
      <c r="BK319" s="202">
        <f>SUM(BK320:BK428)</f>
        <v>0</v>
      </c>
    </row>
    <row r="320" spans="1:65" s="2" customFormat="1" ht="21.75" customHeight="1">
      <c r="A320" s="35"/>
      <c r="B320" s="36"/>
      <c r="C320" s="205" t="s">
        <v>207</v>
      </c>
      <c r="D320" s="205" t="s">
        <v>146</v>
      </c>
      <c r="E320" s="206" t="s">
        <v>316</v>
      </c>
      <c r="F320" s="207" t="s">
        <v>317</v>
      </c>
      <c r="G320" s="208" t="s">
        <v>232</v>
      </c>
      <c r="H320" s="209">
        <v>563.41</v>
      </c>
      <c r="I320" s="210"/>
      <c r="J320" s="211">
        <f>ROUND(I320*H320,2)</f>
        <v>0</v>
      </c>
      <c r="K320" s="212"/>
      <c r="L320" s="40"/>
      <c r="M320" s="213" t="s">
        <v>1</v>
      </c>
      <c r="N320" s="214" t="s">
        <v>38</v>
      </c>
      <c r="O320" s="72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7" t="s">
        <v>150</v>
      </c>
      <c r="AT320" s="217" t="s">
        <v>146</v>
      </c>
      <c r="AU320" s="217" t="s">
        <v>83</v>
      </c>
      <c r="AY320" s="18" t="s">
        <v>144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81</v>
      </c>
      <c r="BK320" s="218">
        <f>ROUND(I320*H320,2)</f>
        <v>0</v>
      </c>
      <c r="BL320" s="18" t="s">
        <v>150</v>
      </c>
      <c r="BM320" s="217" t="s">
        <v>318</v>
      </c>
    </row>
    <row r="321" spans="1:65" s="13" customFormat="1" ht="11.25">
      <c r="B321" s="219"/>
      <c r="C321" s="220"/>
      <c r="D321" s="221" t="s">
        <v>152</v>
      </c>
      <c r="E321" s="222" t="s">
        <v>1</v>
      </c>
      <c r="F321" s="223" t="s">
        <v>319</v>
      </c>
      <c r="G321" s="220"/>
      <c r="H321" s="222" t="s">
        <v>1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152</v>
      </c>
      <c r="AU321" s="229" t="s">
        <v>83</v>
      </c>
      <c r="AV321" s="13" t="s">
        <v>81</v>
      </c>
      <c r="AW321" s="13" t="s">
        <v>30</v>
      </c>
      <c r="AX321" s="13" t="s">
        <v>73</v>
      </c>
      <c r="AY321" s="229" t="s">
        <v>144</v>
      </c>
    </row>
    <row r="322" spans="1:65" s="14" customFormat="1" ht="11.25">
      <c r="B322" s="230"/>
      <c r="C322" s="231"/>
      <c r="D322" s="221" t="s">
        <v>152</v>
      </c>
      <c r="E322" s="232" t="s">
        <v>1</v>
      </c>
      <c r="F322" s="233" t="s">
        <v>251</v>
      </c>
      <c r="G322" s="231"/>
      <c r="H322" s="234">
        <v>307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152</v>
      </c>
      <c r="AU322" s="240" t="s">
        <v>83</v>
      </c>
      <c r="AV322" s="14" t="s">
        <v>83</v>
      </c>
      <c r="AW322" s="14" t="s">
        <v>30</v>
      </c>
      <c r="AX322" s="14" t="s">
        <v>73</v>
      </c>
      <c r="AY322" s="240" t="s">
        <v>144</v>
      </c>
    </row>
    <row r="323" spans="1:65" s="13" customFormat="1" ht="11.25">
      <c r="B323" s="219"/>
      <c r="C323" s="220"/>
      <c r="D323" s="221" t="s">
        <v>152</v>
      </c>
      <c r="E323" s="222" t="s">
        <v>1</v>
      </c>
      <c r="F323" s="223" t="s">
        <v>169</v>
      </c>
      <c r="G323" s="220"/>
      <c r="H323" s="222" t="s">
        <v>1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152</v>
      </c>
      <c r="AU323" s="229" t="s">
        <v>83</v>
      </c>
      <c r="AV323" s="13" t="s">
        <v>81</v>
      </c>
      <c r="AW323" s="13" t="s">
        <v>30</v>
      </c>
      <c r="AX323" s="13" t="s">
        <v>73</v>
      </c>
      <c r="AY323" s="229" t="s">
        <v>144</v>
      </c>
    </row>
    <row r="324" spans="1:65" s="14" customFormat="1" ht="11.25">
      <c r="B324" s="230"/>
      <c r="C324" s="231"/>
      <c r="D324" s="221" t="s">
        <v>152</v>
      </c>
      <c r="E324" s="232" t="s">
        <v>1</v>
      </c>
      <c r="F324" s="233" t="s">
        <v>248</v>
      </c>
      <c r="G324" s="231"/>
      <c r="H324" s="234">
        <v>240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152</v>
      </c>
      <c r="AU324" s="240" t="s">
        <v>83</v>
      </c>
      <c r="AV324" s="14" t="s">
        <v>83</v>
      </c>
      <c r="AW324" s="14" t="s">
        <v>30</v>
      </c>
      <c r="AX324" s="14" t="s">
        <v>73</v>
      </c>
      <c r="AY324" s="240" t="s">
        <v>144</v>
      </c>
    </row>
    <row r="325" spans="1:65" s="15" customFormat="1" ht="11.25">
      <c r="B325" s="241"/>
      <c r="C325" s="242"/>
      <c r="D325" s="221" t="s">
        <v>152</v>
      </c>
      <c r="E325" s="243" t="s">
        <v>1</v>
      </c>
      <c r="F325" s="244" t="s">
        <v>155</v>
      </c>
      <c r="G325" s="242"/>
      <c r="H325" s="245">
        <v>547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AT325" s="251" t="s">
        <v>152</v>
      </c>
      <c r="AU325" s="251" t="s">
        <v>83</v>
      </c>
      <c r="AV325" s="15" t="s">
        <v>150</v>
      </c>
      <c r="AW325" s="15" t="s">
        <v>30</v>
      </c>
      <c r="AX325" s="15" t="s">
        <v>81</v>
      </c>
      <c r="AY325" s="251" t="s">
        <v>144</v>
      </c>
    </row>
    <row r="326" spans="1:65" s="14" customFormat="1" ht="11.25">
      <c r="B326" s="230"/>
      <c r="C326" s="231"/>
      <c r="D326" s="221" t="s">
        <v>152</v>
      </c>
      <c r="E326" s="231"/>
      <c r="F326" s="233" t="s">
        <v>320</v>
      </c>
      <c r="G326" s="231"/>
      <c r="H326" s="234">
        <v>563.41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152</v>
      </c>
      <c r="AU326" s="240" t="s">
        <v>83</v>
      </c>
      <c r="AV326" s="14" t="s">
        <v>83</v>
      </c>
      <c r="AW326" s="14" t="s">
        <v>4</v>
      </c>
      <c r="AX326" s="14" t="s">
        <v>81</v>
      </c>
      <c r="AY326" s="240" t="s">
        <v>144</v>
      </c>
    </row>
    <row r="327" spans="1:65" s="2" customFormat="1" ht="21.75" customHeight="1">
      <c r="A327" s="35"/>
      <c r="B327" s="36"/>
      <c r="C327" s="205" t="s">
        <v>321</v>
      </c>
      <c r="D327" s="205" t="s">
        <v>146</v>
      </c>
      <c r="E327" s="206" t="s">
        <v>322</v>
      </c>
      <c r="F327" s="207" t="s">
        <v>323</v>
      </c>
      <c r="G327" s="208" t="s">
        <v>232</v>
      </c>
      <c r="H327" s="209">
        <v>1036.18</v>
      </c>
      <c r="I327" s="210"/>
      <c r="J327" s="211">
        <f>ROUND(I327*H327,2)</f>
        <v>0</v>
      </c>
      <c r="K327" s="212"/>
      <c r="L327" s="40"/>
      <c r="M327" s="213" t="s">
        <v>1</v>
      </c>
      <c r="N327" s="214" t="s">
        <v>38</v>
      </c>
      <c r="O327" s="72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7" t="s">
        <v>150</v>
      </c>
      <c r="AT327" s="217" t="s">
        <v>146</v>
      </c>
      <c r="AU327" s="217" t="s">
        <v>83</v>
      </c>
      <c r="AY327" s="18" t="s">
        <v>144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81</v>
      </c>
      <c r="BK327" s="218">
        <f>ROUND(I327*H327,2)</f>
        <v>0</v>
      </c>
      <c r="BL327" s="18" t="s">
        <v>150</v>
      </c>
      <c r="BM327" s="217" t="s">
        <v>324</v>
      </c>
    </row>
    <row r="328" spans="1:65" s="13" customFormat="1" ht="11.25">
      <c r="B328" s="219"/>
      <c r="C328" s="220"/>
      <c r="D328" s="221" t="s">
        <v>152</v>
      </c>
      <c r="E328" s="222" t="s">
        <v>1</v>
      </c>
      <c r="F328" s="223" t="s">
        <v>325</v>
      </c>
      <c r="G328" s="220"/>
      <c r="H328" s="222" t="s">
        <v>1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152</v>
      </c>
      <c r="AU328" s="229" t="s">
        <v>83</v>
      </c>
      <c r="AV328" s="13" t="s">
        <v>81</v>
      </c>
      <c r="AW328" s="13" t="s">
        <v>30</v>
      </c>
      <c r="AX328" s="13" t="s">
        <v>73</v>
      </c>
      <c r="AY328" s="229" t="s">
        <v>144</v>
      </c>
    </row>
    <row r="329" spans="1:65" s="13" customFormat="1" ht="11.25">
      <c r="B329" s="219"/>
      <c r="C329" s="220"/>
      <c r="D329" s="221" t="s">
        <v>152</v>
      </c>
      <c r="E329" s="222" t="s">
        <v>1</v>
      </c>
      <c r="F329" s="223" t="s">
        <v>171</v>
      </c>
      <c r="G329" s="220"/>
      <c r="H329" s="222" t="s">
        <v>1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152</v>
      </c>
      <c r="AU329" s="229" t="s">
        <v>83</v>
      </c>
      <c r="AV329" s="13" t="s">
        <v>81</v>
      </c>
      <c r="AW329" s="13" t="s">
        <v>30</v>
      </c>
      <c r="AX329" s="13" t="s">
        <v>73</v>
      </c>
      <c r="AY329" s="229" t="s">
        <v>144</v>
      </c>
    </row>
    <row r="330" spans="1:65" s="14" customFormat="1" ht="11.25">
      <c r="B330" s="230"/>
      <c r="C330" s="231"/>
      <c r="D330" s="221" t="s">
        <v>152</v>
      </c>
      <c r="E330" s="232" t="s">
        <v>1</v>
      </c>
      <c r="F330" s="233" t="s">
        <v>249</v>
      </c>
      <c r="G330" s="231"/>
      <c r="H330" s="234">
        <v>1006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152</v>
      </c>
      <c r="AU330" s="240" t="s">
        <v>83</v>
      </c>
      <c r="AV330" s="14" t="s">
        <v>83</v>
      </c>
      <c r="AW330" s="14" t="s">
        <v>30</v>
      </c>
      <c r="AX330" s="14" t="s">
        <v>73</v>
      </c>
      <c r="AY330" s="240" t="s">
        <v>144</v>
      </c>
    </row>
    <row r="331" spans="1:65" s="15" customFormat="1" ht="11.25">
      <c r="B331" s="241"/>
      <c r="C331" s="242"/>
      <c r="D331" s="221" t="s">
        <v>152</v>
      </c>
      <c r="E331" s="243" t="s">
        <v>1</v>
      </c>
      <c r="F331" s="244" t="s">
        <v>155</v>
      </c>
      <c r="G331" s="242"/>
      <c r="H331" s="245">
        <v>1006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AT331" s="251" t="s">
        <v>152</v>
      </c>
      <c r="AU331" s="251" t="s">
        <v>83</v>
      </c>
      <c r="AV331" s="15" t="s">
        <v>150</v>
      </c>
      <c r="AW331" s="15" t="s">
        <v>30</v>
      </c>
      <c r="AX331" s="15" t="s">
        <v>81</v>
      </c>
      <c r="AY331" s="251" t="s">
        <v>144</v>
      </c>
    </row>
    <row r="332" spans="1:65" s="14" customFormat="1" ht="11.25">
      <c r="B332" s="230"/>
      <c r="C332" s="231"/>
      <c r="D332" s="221" t="s">
        <v>152</v>
      </c>
      <c r="E332" s="231"/>
      <c r="F332" s="233" t="s">
        <v>326</v>
      </c>
      <c r="G332" s="231"/>
      <c r="H332" s="234">
        <v>1036.18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152</v>
      </c>
      <c r="AU332" s="240" t="s">
        <v>83</v>
      </c>
      <c r="AV332" s="14" t="s">
        <v>83</v>
      </c>
      <c r="AW332" s="14" t="s">
        <v>4</v>
      </c>
      <c r="AX332" s="14" t="s">
        <v>81</v>
      </c>
      <c r="AY332" s="240" t="s">
        <v>144</v>
      </c>
    </row>
    <row r="333" spans="1:65" s="2" customFormat="1" ht="16.5" customHeight="1">
      <c r="A333" s="35"/>
      <c r="B333" s="36"/>
      <c r="C333" s="252" t="s">
        <v>217</v>
      </c>
      <c r="D333" s="252" t="s">
        <v>213</v>
      </c>
      <c r="E333" s="253" t="s">
        <v>327</v>
      </c>
      <c r="F333" s="254" t="s">
        <v>328</v>
      </c>
      <c r="G333" s="255" t="s">
        <v>216</v>
      </c>
      <c r="H333" s="256">
        <v>32.631</v>
      </c>
      <c r="I333" s="257"/>
      <c r="J333" s="258">
        <f>ROUND(I333*H333,2)</f>
        <v>0</v>
      </c>
      <c r="K333" s="259"/>
      <c r="L333" s="260"/>
      <c r="M333" s="261" t="s">
        <v>1</v>
      </c>
      <c r="N333" s="262" t="s">
        <v>38</v>
      </c>
      <c r="O333" s="72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7" t="s">
        <v>158</v>
      </c>
      <c r="AT333" s="217" t="s">
        <v>213</v>
      </c>
      <c r="AU333" s="217" t="s">
        <v>83</v>
      </c>
      <c r="AY333" s="18" t="s">
        <v>144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81</v>
      </c>
      <c r="BK333" s="218">
        <f>ROUND(I333*H333,2)</f>
        <v>0</v>
      </c>
      <c r="BL333" s="18" t="s">
        <v>150</v>
      </c>
      <c r="BM333" s="217" t="s">
        <v>329</v>
      </c>
    </row>
    <row r="334" spans="1:65" s="2" customFormat="1" ht="16.5" customHeight="1">
      <c r="A334" s="35"/>
      <c r="B334" s="36"/>
      <c r="C334" s="252" t="s">
        <v>330</v>
      </c>
      <c r="D334" s="252" t="s">
        <v>213</v>
      </c>
      <c r="E334" s="253" t="s">
        <v>331</v>
      </c>
      <c r="F334" s="254" t="s">
        <v>332</v>
      </c>
      <c r="G334" s="255" t="s">
        <v>216</v>
      </c>
      <c r="H334" s="256">
        <v>72.938999999999993</v>
      </c>
      <c r="I334" s="257"/>
      <c r="J334" s="258">
        <f>ROUND(I334*H334,2)</f>
        <v>0</v>
      </c>
      <c r="K334" s="259"/>
      <c r="L334" s="260"/>
      <c r="M334" s="261" t="s">
        <v>1</v>
      </c>
      <c r="N334" s="262" t="s">
        <v>38</v>
      </c>
      <c r="O334" s="72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7" t="s">
        <v>158</v>
      </c>
      <c r="AT334" s="217" t="s">
        <v>213</v>
      </c>
      <c r="AU334" s="217" t="s">
        <v>83</v>
      </c>
      <c r="AY334" s="18" t="s">
        <v>144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8" t="s">
        <v>81</v>
      </c>
      <c r="BK334" s="218">
        <f>ROUND(I334*H334,2)</f>
        <v>0</v>
      </c>
      <c r="BL334" s="18" t="s">
        <v>150</v>
      </c>
      <c r="BM334" s="217" t="s">
        <v>333</v>
      </c>
    </row>
    <row r="335" spans="1:65" s="13" customFormat="1" ht="11.25">
      <c r="B335" s="219"/>
      <c r="C335" s="220"/>
      <c r="D335" s="221" t="s">
        <v>152</v>
      </c>
      <c r="E335" s="222" t="s">
        <v>1</v>
      </c>
      <c r="F335" s="223" t="s">
        <v>334</v>
      </c>
      <c r="G335" s="220"/>
      <c r="H335" s="222" t="s">
        <v>1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152</v>
      </c>
      <c r="AU335" s="229" t="s">
        <v>83</v>
      </c>
      <c r="AV335" s="13" t="s">
        <v>81</v>
      </c>
      <c r="AW335" s="13" t="s">
        <v>30</v>
      </c>
      <c r="AX335" s="13" t="s">
        <v>73</v>
      </c>
      <c r="AY335" s="229" t="s">
        <v>144</v>
      </c>
    </row>
    <row r="336" spans="1:65" s="14" customFormat="1" ht="11.25">
      <c r="B336" s="230"/>
      <c r="C336" s="231"/>
      <c r="D336" s="221" t="s">
        <v>152</v>
      </c>
      <c r="E336" s="232" t="s">
        <v>1</v>
      </c>
      <c r="F336" s="233" t="s">
        <v>335</v>
      </c>
      <c r="G336" s="231"/>
      <c r="H336" s="234">
        <v>72.938999999999993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152</v>
      </c>
      <c r="AU336" s="240" t="s">
        <v>83</v>
      </c>
      <c r="AV336" s="14" t="s">
        <v>83</v>
      </c>
      <c r="AW336" s="14" t="s">
        <v>30</v>
      </c>
      <c r="AX336" s="14" t="s">
        <v>73</v>
      </c>
      <c r="AY336" s="240" t="s">
        <v>144</v>
      </c>
    </row>
    <row r="337" spans="1:65" s="15" customFormat="1" ht="11.25">
      <c r="B337" s="241"/>
      <c r="C337" s="242"/>
      <c r="D337" s="221" t="s">
        <v>152</v>
      </c>
      <c r="E337" s="243" t="s">
        <v>1</v>
      </c>
      <c r="F337" s="244" t="s">
        <v>155</v>
      </c>
      <c r="G337" s="242"/>
      <c r="H337" s="245">
        <v>72.938999999999993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152</v>
      </c>
      <c r="AU337" s="251" t="s">
        <v>83</v>
      </c>
      <c r="AV337" s="15" t="s">
        <v>150</v>
      </c>
      <c r="AW337" s="15" t="s">
        <v>30</v>
      </c>
      <c r="AX337" s="15" t="s">
        <v>81</v>
      </c>
      <c r="AY337" s="251" t="s">
        <v>144</v>
      </c>
    </row>
    <row r="338" spans="1:65" s="2" customFormat="1" ht="16.5" customHeight="1">
      <c r="A338" s="35"/>
      <c r="B338" s="36"/>
      <c r="C338" s="205" t="s">
        <v>233</v>
      </c>
      <c r="D338" s="205" t="s">
        <v>146</v>
      </c>
      <c r="E338" s="206" t="s">
        <v>336</v>
      </c>
      <c r="F338" s="207" t="s">
        <v>337</v>
      </c>
      <c r="G338" s="208" t="s">
        <v>232</v>
      </c>
      <c r="H338" s="209">
        <v>1036.18</v>
      </c>
      <c r="I338" s="210"/>
      <c r="J338" s="211">
        <f>ROUND(I338*H338,2)</f>
        <v>0</v>
      </c>
      <c r="K338" s="212"/>
      <c r="L338" s="40"/>
      <c r="M338" s="213" t="s">
        <v>1</v>
      </c>
      <c r="N338" s="214" t="s">
        <v>38</v>
      </c>
      <c r="O338" s="72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7" t="s">
        <v>150</v>
      </c>
      <c r="AT338" s="217" t="s">
        <v>146</v>
      </c>
      <c r="AU338" s="217" t="s">
        <v>83</v>
      </c>
      <c r="AY338" s="18" t="s">
        <v>144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81</v>
      </c>
      <c r="BK338" s="218">
        <f>ROUND(I338*H338,2)</f>
        <v>0</v>
      </c>
      <c r="BL338" s="18" t="s">
        <v>150</v>
      </c>
      <c r="BM338" s="217" t="s">
        <v>338</v>
      </c>
    </row>
    <row r="339" spans="1:65" s="13" customFormat="1" ht="11.25">
      <c r="B339" s="219"/>
      <c r="C339" s="220"/>
      <c r="D339" s="221" t="s">
        <v>152</v>
      </c>
      <c r="E339" s="222" t="s">
        <v>1</v>
      </c>
      <c r="F339" s="223" t="s">
        <v>325</v>
      </c>
      <c r="G339" s="220"/>
      <c r="H339" s="222" t="s">
        <v>1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152</v>
      </c>
      <c r="AU339" s="229" t="s">
        <v>83</v>
      </c>
      <c r="AV339" s="13" t="s">
        <v>81</v>
      </c>
      <c r="AW339" s="13" t="s">
        <v>30</v>
      </c>
      <c r="AX339" s="13" t="s">
        <v>73</v>
      </c>
      <c r="AY339" s="229" t="s">
        <v>144</v>
      </c>
    </row>
    <row r="340" spans="1:65" s="13" customFormat="1" ht="11.25">
      <c r="B340" s="219"/>
      <c r="C340" s="220"/>
      <c r="D340" s="221" t="s">
        <v>152</v>
      </c>
      <c r="E340" s="222" t="s">
        <v>1</v>
      </c>
      <c r="F340" s="223" t="s">
        <v>339</v>
      </c>
      <c r="G340" s="220"/>
      <c r="H340" s="222" t="s">
        <v>1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152</v>
      </c>
      <c r="AU340" s="229" t="s">
        <v>83</v>
      </c>
      <c r="AV340" s="13" t="s">
        <v>81</v>
      </c>
      <c r="AW340" s="13" t="s">
        <v>30</v>
      </c>
      <c r="AX340" s="13" t="s">
        <v>73</v>
      </c>
      <c r="AY340" s="229" t="s">
        <v>144</v>
      </c>
    </row>
    <row r="341" spans="1:65" s="13" customFormat="1" ht="11.25">
      <c r="B341" s="219"/>
      <c r="C341" s="220"/>
      <c r="D341" s="221" t="s">
        <v>152</v>
      </c>
      <c r="E341" s="222" t="s">
        <v>1</v>
      </c>
      <c r="F341" s="223" t="s">
        <v>171</v>
      </c>
      <c r="G341" s="220"/>
      <c r="H341" s="222" t="s">
        <v>1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152</v>
      </c>
      <c r="AU341" s="229" t="s">
        <v>83</v>
      </c>
      <c r="AV341" s="13" t="s">
        <v>81</v>
      </c>
      <c r="AW341" s="13" t="s">
        <v>30</v>
      </c>
      <c r="AX341" s="13" t="s">
        <v>73</v>
      </c>
      <c r="AY341" s="229" t="s">
        <v>144</v>
      </c>
    </row>
    <row r="342" spans="1:65" s="14" customFormat="1" ht="11.25">
      <c r="B342" s="230"/>
      <c r="C342" s="231"/>
      <c r="D342" s="221" t="s">
        <v>152</v>
      </c>
      <c r="E342" s="232" t="s">
        <v>1</v>
      </c>
      <c r="F342" s="233" t="s">
        <v>249</v>
      </c>
      <c r="G342" s="231"/>
      <c r="H342" s="234">
        <v>1006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152</v>
      </c>
      <c r="AU342" s="240" t="s">
        <v>83</v>
      </c>
      <c r="AV342" s="14" t="s">
        <v>83</v>
      </c>
      <c r="AW342" s="14" t="s">
        <v>30</v>
      </c>
      <c r="AX342" s="14" t="s">
        <v>73</v>
      </c>
      <c r="AY342" s="240" t="s">
        <v>144</v>
      </c>
    </row>
    <row r="343" spans="1:65" s="15" customFormat="1" ht="11.25">
      <c r="B343" s="241"/>
      <c r="C343" s="242"/>
      <c r="D343" s="221" t="s">
        <v>152</v>
      </c>
      <c r="E343" s="243" t="s">
        <v>1</v>
      </c>
      <c r="F343" s="244" t="s">
        <v>155</v>
      </c>
      <c r="G343" s="242"/>
      <c r="H343" s="245">
        <v>1006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AT343" s="251" t="s">
        <v>152</v>
      </c>
      <c r="AU343" s="251" t="s">
        <v>83</v>
      </c>
      <c r="AV343" s="15" t="s">
        <v>150</v>
      </c>
      <c r="AW343" s="15" t="s">
        <v>30</v>
      </c>
      <c r="AX343" s="15" t="s">
        <v>81</v>
      </c>
      <c r="AY343" s="251" t="s">
        <v>144</v>
      </c>
    </row>
    <row r="344" spans="1:65" s="14" customFormat="1" ht="11.25">
      <c r="B344" s="230"/>
      <c r="C344" s="231"/>
      <c r="D344" s="221" t="s">
        <v>152</v>
      </c>
      <c r="E344" s="231"/>
      <c r="F344" s="233" t="s">
        <v>326</v>
      </c>
      <c r="G344" s="231"/>
      <c r="H344" s="234">
        <v>1036.18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152</v>
      </c>
      <c r="AU344" s="240" t="s">
        <v>83</v>
      </c>
      <c r="AV344" s="14" t="s">
        <v>83</v>
      </c>
      <c r="AW344" s="14" t="s">
        <v>4</v>
      </c>
      <c r="AX344" s="14" t="s">
        <v>81</v>
      </c>
      <c r="AY344" s="240" t="s">
        <v>144</v>
      </c>
    </row>
    <row r="345" spans="1:65" s="2" customFormat="1" ht="16.5" customHeight="1">
      <c r="A345" s="35"/>
      <c r="B345" s="36"/>
      <c r="C345" s="205" t="s">
        <v>340</v>
      </c>
      <c r="D345" s="205" t="s">
        <v>146</v>
      </c>
      <c r="E345" s="206" t="s">
        <v>341</v>
      </c>
      <c r="F345" s="207" t="s">
        <v>342</v>
      </c>
      <c r="G345" s="208" t="s">
        <v>232</v>
      </c>
      <c r="H345" s="209">
        <v>1036.18</v>
      </c>
      <c r="I345" s="210"/>
      <c r="J345" s="211">
        <f>ROUND(I345*H345,2)</f>
        <v>0</v>
      </c>
      <c r="K345" s="212"/>
      <c r="L345" s="40"/>
      <c r="M345" s="213" t="s">
        <v>1</v>
      </c>
      <c r="N345" s="214" t="s">
        <v>38</v>
      </c>
      <c r="O345" s="72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7" t="s">
        <v>150</v>
      </c>
      <c r="AT345" s="217" t="s">
        <v>146</v>
      </c>
      <c r="AU345" s="217" t="s">
        <v>83</v>
      </c>
      <c r="AY345" s="18" t="s">
        <v>144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81</v>
      </c>
      <c r="BK345" s="218">
        <f>ROUND(I345*H345,2)</f>
        <v>0</v>
      </c>
      <c r="BL345" s="18" t="s">
        <v>150</v>
      </c>
      <c r="BM345" s="217" t="s">
        <v>343</v>
      </c>
    </row>
    <row r="346" spans="1:65" s="13" customFormat="1" ht="11.25">
      <c r="B346" s="219"/>
      <c r="C346" s="220"/>
      <c r="D346" s="221" t="s">
        <v>152</v>
      </c>
      <c r="E346" s="222" t="s">
        <v>1</v>
      </c>
      <c r="F346" s="223" t="s">
        <v>344</v>
      </c>
      <c r="G346" s="220"/>
      <c r="H346" s="222" t="s">
        <v>1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152</v>
      </c>
      <c r="AU346" s="229" t="s">
        <v>83</v>
      </c>
      <c r="AV346" s="13" t="s">
        <v>81</v>
      </c>
      <c r="AW346" s="13" t="s">
        <v>30</v>
      </c>
      <c r="AX346" s="13" t="s">
        <v>73</v>
      </c>
      <c r="AY346" s="229" t="s">
        <v>144</v>
      </c>
    </row>
    <row r="347" spans="1:65" s="13" customFormat="1" ht="11.25">
      <c r="B347" s="219"/>
      <c r="C347" s="220"/>
      <c r="D347" s="221" t="s">
        <v>152</v>
      </c>
      <c r="E347" s="222" t="s">
        <v>1</v>
      </c>
      <c r="F347" s="223" t="s">
        <v>171</v>
      </c>
      <c r="G347" s="220"/>
      <c r="H347" s="222" t="s">
        <v>1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152</v>
      </c>
      <c r="AU347" s="229" t="s">
        <v>83</v>
      </c>
      <c r="AV347" s="13" t="s">
        <v>81</v>
      </c>
      <c r="AW347" s="13" t="s">
        <v>30</v>
      </c>
      <c r="AX347" s="13" t="s">
        <v>73</v>
      </c>
      <c r="AY347" s="229" t="s">
        <v>144</v>
      </c>
    </row>
    <row r="348" spans="1:65" s="14" customFormat="1" ht="11.25">
      <c r="B348" s="230"/>
      <c r="C348" s="231"/>
      <c r="D348" s="221" t="s">
        <v>152</v>
      </c>
      <c r="E348" s="232" t="s">
        <v>1</v>
      </c>
      <c r="F348" s="233" t="s">
        <v>249</v>
      </c>
      <c r="G348" s="231"/>
      <c r="H348" s="234">
        <v>1006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AT348" s="240" t="s">
        <v>152</v>
      </c>
      <c r="AU348" s="240" t="s">
        <v>83</v>
      </c>
      <c r="AV348" s="14" t="s">
        <v>83</v>
      </c>
      <c r="AW348" s="14" t="s">
        <v>30</v>
      </c>
      <c r="AX348" s="14" t="s">
        <v>73</v>
      </c>
      <c r="AY348" s="240" t="s">
        <v>144</v>
      </c>
    </row>
    <row r="349" spans="1:65" s="15" customFormat="1" ht="11.25">
      <c r="B349" s="241"/>
      <c r="C349" s="242"/>
      <c r="D349" s="221" t="s">
        <v>152</v>
      </c>
      <c r="E349" s="243" t="s">
        <v>1</v>
      </c>
      <c r="F349" s="244" t="s">
        <v>155</v>
      </c>
      <c r="G349" s="242"/>
      <c r="H349" s="245">
        <v>1006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AT349" s="251" t="s">
        <v>152</v>
      </c>
      <c r="AU349" s="251" t="s">
        <v>83</v>
      </c>
      <c r="AV349" s="15" t="s">
        <v>150</v>
      </c>
      <c r="AW349" s="15" t="s">
        <v>30</v>
      </c>
      <c r="AX349" s="15" t="s">
        <v>81</v>
      </c>
      <c r="AY349" s="251" t="s">
        <v>144</v>
      </c>
    </row>
    <row r="350" spans="1:65" s="14" customFormat="1" ht="11.25">
      <c r="B350" s="230"/>
      <c r="C350" s="231"/>
      <c r="D350" s="221" t="s">
        <v>152</v>
      </c>
      <c r="E350" s="231"/>
      <c r="F350" s="233" t="s">
        <v>326</v>
      </c>
      <c r="G350" s="231"/>
      <c r="H350" s="234">
        <v>1036.18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152</v>
      </c>
      <c r="AU350" s="240" t="s">
        <v>83</v>
      </c>
      <c r="AV350" s="14" t="s">
        <v>83</v>
      </c>
      <c r="AW350" s="14" t="s">
        <v>4</v>
      </c>
      <c r="AX350" s="14" t="s">
        <v>81</v>
      </c>
      <c r="AY350" s="240" t="s">
        <v>144</v>
      </c>
    </row>
    <row r="351" spans="1:65" s="2" customFormat="1" ht="16.5" customHeight="1">
      <c r="A351" s="35"/>
      <c r="B351" s="36"/>
      <c r="C351" s="205" t="s">
        <v>241</v>
      </c>
      <c r="D351" s="205" t="s">
        <v>146</v>
      </c>
      <c r="E351" s="206" t="s">
        <v>345</v>
      </c>
      <c r="F351" s="207" t="s">
        <v>346</v>
      </c>
      <c r="G351" s="208" t="s">
        <v>232</v>
      </c>
      <c r="H351" s="209">
        <v>563.41</v>
      </c>
      <c r="I351" s="210"/>
      <c r="J351" s="211">
        <f>ROUND(I351*H351,2)</f>
        <v>0</v>
      </c>
      <c r="K351" s="212"/>
      <c r="L351" s="40"/>
      <c r="M351" s="213" t="s">
        <v>1</v>
      </c>
      <c r="N351" s="214" t="s">
        <v>38</v>
      </c>
      <c r="O351" s="72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7" t="s">
        <v>150</v>
      </c>
      <c r="AT351" s="217" t="s">
        <v>146</v>
      </c>
      <c r="AU351" s="217" t="s">
        <v>83</v>
      </c>
      <c r="AY351" s="18" t="s">
        <v>144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8" t="s">
        <v>81</v>
      </c>
      <c r="BK351" s="218">
        <f>ROUND(I351*H351,2)</f>
        <v>0</v>
      </c>
      <c r="BL351" s="18" t="s">
        <v>150</v>
      </c>
      <c r="BM351" s="217" t="s">
        <v>347</v>
      </c>
    </row>
    <row r="352" spans="1:65" s="13" customFormat="1" ht="11.25">
      <c r="B352" s="219"/>
      <c r="C352" s="220"/>
      <c r="D352" s="221" t="s">
        <v>152</v>
      </c>
      <c r="E352" s="222" t="s">
        <v>1</v>
      </c>
      <c r="F352" s="223" t="s">
        <v>325</v>
      </c>
      <c r="G352" s="220"/>
      <c r="H352" s="222" t="s">
        <v>1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152</v>
      </c>
      <c r="AU352" s="229" t="s">
        <v>83</v>
      </c>
      <c r="AV352" s="13" t="s">
        <v>81</v>
      </c>
      <c r="AW352" s="13" t="s">
        <v>30</v>
      </c>
      <c r="AX352" s="13" t="s">
        <v>73</v>
      </c>
      <c r="AY352" s="229" t="s">
        <v>144</v>
      </c>
    </row>
    <row r="353" spans="1:65" s="13" customFormat="1" ht="11.25">
      <c r="B353" s="219"/>
      <c r="C353" s="220"/>
      <c r="D353" s="221" t="s">
        <v>152</v>
      </c>
      <c r="E353" s="222" t="s">
        <v>1</v>
      </c>
      <c r="F353" s="223" t="s">
        <v>169</v>
      </c>
      <c r="G353" s="220"/>
      <c r="H353" s="222" t="s">
        <v>1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152</v>
      </c>
      <c r="AU353" s="229" t="s">
        <v>83</v>
      </c>
      <c r="AV353" s="13" t="s">
        <v>81</v>
      </c>
      <c r="AW353" s="13" t="s">
        <v>30</v>
      </c>
      <c r="AX353" s="13" t="s">
        <v>73</v>
      </c>
      <c r="AY353" s="229" t="s">
        <v>144</v>
      </c>
    </row>
    <row r="354" spans="1:65" s="14" customFormat="1" ht="11.25">
      <c r="B354" s="230"/>
      <c r="C354" s="231"/>
      <c r="D354" s="221" t="s">
        <v>152</v>
      </c>
      <c r="E354" s="232" t="s">
        <v>1</v>
      </c>
      <c r="F354" s="233" t="s">
        <v>248</v>
      </c>
      <c r="G354" s="231"/>
      <c r="H354" s="234">
        <v>240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152</v>
      </c>
      <c r="AU354" s="240" t="s">
        <v>83</v>
      </c>
      <c r="AV354" s="14" t="s">
        <v>83</v>
      </c>
      <c r="AW354" s="14" t="s">
        <v>30</v>
      </c>
      <c r="AX354" s="14" t="s">
        <v>73</v>
      </c>
      <c r="AY354" s="240" t="s">
        <v>144</v>
      </c>
    </row>
    <row r="355" spans="1:65" s="13" customFormat="1" ht="11.25">
      <c r="B355" s="219"/>
      <c r="C355" s="220"/>
      <c r="D355" s="221" t="s">
        <v>152</v>
      </c>
      <c r="E355" s="222" t="s">
        <v>1</v>
      </c>
      <c r="F355" s="223" t="s">
        <v>319</v>
      </c>
      <c r="G355" s="220"/>
      <c r="H355" s="222" t="s">
        <v>1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152</v>
      </c>
      <c r="AU355" s="229" t="s">
        <v>83</v>
      </c>
      <c r="AV355" s="13" t="s">
        <v>81</v>
      </c>
      <c r="AW355" s="13" t="s">
        <v>30</v>
      </c>
      <c r="AX355" s="13" t="s">
        <v>73</v>
      </c>
      <c r="AY355" s="229" t="s">
        <v>144</v>
      </c>
    </row>
    <row r="356" spans="1:65" s="14" customFormat="1" ht="11.25">
      <c r="B356" s="230"/>
      <c r="C356" s="231"/>
      <c r="D356" s="221" t="s">
        <v>152</v>
      </c>
      <c r="E356" s="232" t="s">
        <v>1</v>
      </c>
      <c r="F356" s="233" t="s">
        <v>251</v>
      </c>
      <c r="G356" s="231"/>
      <c r="H356" s="234">
        <v>307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152</v>
      </c>
      <c r="AU356" s="240" t="s">
        <v>83</v>
      </c>
      <c r="AV356" s="14" t="s">
        <v>83</v>
      </c>
      <c r="AW356" s="14" t="s">
        <v>30</v>
      </c>
      <c r="AX356" s="14" t="s">
        <v>73</v>
      </c>
      <c r="AY356" s="240" t="s">
        <v>144</v>
      </c>
    </row>
    <row r="357" spans="1:65" s="15" customFormat="1" ht="11.25">
      <c r="B357" s="241"/>
      <c r="C357" s="242"/>
      <c r="D357" s="221" t="s">
        <v>152</v>
      </c>
      <c r="E357" s="243" t="s">
        <v>1</v>
      </c>
      <c r="F357" s="244" t="s">
        <v>155</v>
      </c>
      <c r="G357" s="242"/>
      <c r="H357" s="245">
        <v>547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AT357" s="251" t="s">
        <v>152</v>
      </c>
      <c r="AU357" s="251" t="s">
        <v>83</v>
      </c>
      <c r="AV357" s="15" t="s">
        <v>150</v>
      </c>
      <c r="AW357" s="15" t="s">
        <v>30</v>
      </c>
      <c r="AX357" s="15" t="s">
        <v>81</v>
      </c>
      <c r="AY357" s="251" t="s">
        <v>144</v>
      </c>
    </row>
    <row r="358" spans="1:65" s="14" customFormat="1" ht="11.25">
      <c r="B358" s="230"/>
      <c r="C358" s="231"/>
      <c r="D358" s="221" t="s">
        <v>152</v>
      </c>
      <c r="E358" s="231"/>
      <c r="F358" s="233" t="s">
        <v>320</v>
      </c>
      <c r="G358" s="231"/>
      <c r="H358" s="234">
        <v>563.41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152</v>
      </c>
      <c r="AU358" s="240" t="s">
        <v>83</v>
      </c>
      <c r="AV358" s="14" t="s">
        <v>83</v>
      </c>
      <c r="AW358" s="14" t="s">
        <v>4</v>
      </c>
      <c r="AX358" s="14" t="s">
        <v>81</v>
      </c>
      <c r="AY358" s="240" t="s">
        <v>144</v>
      </c>
    </row>
    <row r="359" spans="1:65" s="2" customFormat="1" ht="21.75" customHeight="1">
      <c r="A359" s="35"/>
      <c r="B359" s="36"/>
      <c r="C359" s="205" t="s">
        <v>348</v>
      </c>
      <c r="D359" s="205" t="s">
        <v>146</v>
      </c>
      <c r="E359" s="206" t="s">
        <v>349</v>
      </c>
      <c r="F359" s="207" t="s">
        <v>350</v>
      </c>
      <c r="G359" s="208" t="s">
        <v>232</v>
      </c>
      <c r="H359" s="209">
        <v>1036.18</v>
      </c>
      <c r="I359" s="210"/>
      <c r="J359" s="211">
        <f>ROUND(I359*H359,2)</f>
        <v>0</v>
      </c>
      <c r="K359" s="212"/>
      <c r="L359" s="40"/>
      <c r="M359" s="213" t="s">
        <v>1</v>
      </c>
      <c r="N359" s="214" t="s">
        <v>38</v>
      </c>
      <c r="O359" s="72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7" t="s">
        <v>150</v>
      </c>
      <c r="AT359" s="217" t="s">
        <v>146</v>
      </c>
      <c r="AU359" s="217" t="s">
        <v>83</v>
      </c>
      <c r="AY359" s="18" t="s">
        <v>144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8" t="s">
        <v>81</v>
      </c>
      <c r="BK359" s="218">
        <f>ROUND(I359*H359,2)</f>
        <v>0</v>
      </c>
      <c r="BL359" s="18" t="s">
        <v>150</v>
      </c>
      <c r="BM359" s="217" t="s">
        <v>351</v>
      </c>
    </row>
    <row r="360" spans="1:65" s="13" customFormat="1" ht="11.25">
      <c r="B360" s="219"/>
      <c r="C360" s="220"/>
      <c r="D360" s="221" t="s">
        <v>152</v>
      </c>
      <c r="E360" s="222" t="s">
        <v>1</v>
      </c>
      <c r="F360" s="223" t="s">
        <v>325</v>
      </c>
      <c r="G360" s="220"/>
      <c r="H360" s="222" t="s">
        <v>1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152</v>
      </c>
      <c r="AU360" s="229" t="s">
        <v>83</v>
      </c>
      <c r="AV360" s="13" t="s">
        <v>81</v>
      </c>
      <c r="AW360" s="13" t="s">
        <v>30</v>
      </c>
      <c r="AX360" s="13" t="s">
        <v>73</v>
      </c>
      <c r="AY360" s="229" t="s">
        <v>144</v>
      </c>
    </row>
    <row r="361" spans="1:65" s="13" customFormat="1" ht="11.25">
      <c r="B361" s="219"/>
      <c r="C361" s="220"/>
      <c r="D361" s="221" t="s">
        <v>152</v>
      </c>
      <c r="E361" s="222" t="s">
        <v>1</v>
      </c>
      <c r="F361" s="223" t="s">
        <v>171</v>
      </c>
      <c r="G361" s="220"/>
      <c r="H361" s="222" t="s">
        <v>1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152</v>
      </c>
      <c r="AU361" s="229" t="s">
        <v>83</v>
      </c>
      <c r="AV361" s="13" t="s">
        <v>81</v>
      </c>
      <c r="AW361" s="13" t="s">
        <v>30</v>
      </c>
      <c r="AX361" s="13" t="s">
        <v>73</v>
      </c>
      <c r="AY361" s="229" t="s">
        <v>144</v>
      </c>
    </row>
    <row r="362" spans="1:65" s="14" customFormat="1" ht="11.25">
      <c r="B362" s="230"/>
      <c r="C362" s="231"/>
      <c r="D362" s="221" t="s">
        <v>152</v>
      </c>
      <c r="E362" s="232" t="s">
        <v>1</v>
      </c>
      <c r="F362" s="233" t="s">
        <v>249</v>
      </c>
      <c r="G362" s="231"/>
      <c r="H362" s="234">
        <v>1006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152</v>
      </c>
      <c r="AU362" s="240" t="s">
        <v>83</v>
      </c>
      <c r="AV362" s="14" t="s">
        <v>83</v>
      </c>
      <c r="AW362" s="14" t="s">
        <v>30</v>
      </c>
      <c r="AX362" s="14" t="s">
        <v>73</v>
      </c>
      <c r="AY362" s="240" t="s">
        <v>144</v>
      </c>
    </row>
    <row r="363" spans="1:65" s="15" customFormat="1" ht="11.25">
      <c r="B363" s="241"/>
      <c r="C363" s="242"/>
      <c r="D363" s="221" t="s">
        <v>152</v>
      </c>
      <c r="E363" s="243" t="s">
        <v>1</v>
      </c>
      <c r="F363" s="244" t="s">
        <v>155</v>
      </c>
      <c r="G363" s="242"/>
      <c r="H363" s="245">
        <v>1006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AT363" s="251" t="s">
        <v>152</v>
      </c>
      <c r="AU363" s="251" t="s">
        <v>83</v>
      </c>
      <c r="AV363" s="15" t="s">
        <v>150</v>
      </c>
      <c r="AW363" s="15" t="s">
        <v>30</v>
      </c>
      <c r="AX363" s="15" t="s">
        <v>81</v>
      </c>
      <c r="AY363" s="251" t="s">
        <v>144</v>
      </c>
    </row>
    <row r="364" spans="1:65" s="14" customFormat="1" ht="11.25">
      <c r="B364" s="230"/>
      <c r="C364" s="231"/>
      <c r="D364" s="221" t="s">
        <v>152</v>
      </c>
      <c r="E364" s="231"/>
      <c r="F364" s="233" t="s">
        <v>326</v>
      </c>
      <c r="G364" s="231"/>
      <c r="H364" s="234">
        <v>1036.18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152</v>
      </c>
      <c r="AU364" s="240" t="s">
        <v>83</v>
      </c>
      <c r="AV364" s="14" t="s">
        <v>83</v>
      </c>
      <c r="AW364" s="14" t="s">
        <v>4</v>
      </c>
      <c r="AX364" s="14" t="s">
        <v>81</v>
      </c>
      <c r="AY364" s="240" t="s">
        <v>144</v>
      </c>
    </row>
    <row r="365" spans="1:65" s="2" customFormat="1" ht="21.75" customHeight="1">
      <c r="A365" s="35"/>
      <c r="B365" s="36"/>
      <c r="C365" s="205" t="s">
        <v>246</v>
      </c>
      <c r="D365" s="205" t="s">
        <v>146</v>
      </c>
      <c r="E365" s="206" t="s">
        <v>352</v>
      </c>
      <c r="F365" s="207" t="s">
        <v>353</v>
      </c>
      <c r="G365" s="208" t="s">
        <v>232</v>
      </c>
      <c r="H365" s="209">
        <v>247.2</v>
      </c>
      <c r="I365" s="210"/>
      <c r="J365" s="211">
        <f>ROUND(I365*H365,2)</f>
        <v>0</v>
      </c>
      <c r="K365" s="212"/>
      <c r="L365" s="40"/>
      <c r="M365" s="213" t="s">
        <v>1</v>
      </c>
      <c r="N365" s="214" t="s">
        <v>38</v>
      </c>
      <c r="O365" s="72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7" t="s">
        <v>150</v>
      </c>
      <c r="AT365" s="217" t="s">
        <v>146</v>
      </c>
      <c r="AU365" s="217" t="s">
        <v>83</v>
      </c>
      <c r="AY365" s="18" t="s">
        <v>144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8" t="s">
        <v>81</v>
      </c>
      <c r="BK365" s="218">
        <f>ROUND(I365*H365,2)</f>
        <v>0</v>
      </c>
      <c r="BL365" s="18" t="s">
        <v>150</v>
      </c>
      <c r="BM365" s="217" t="s">
        <v>354</v>
      </c>
    </row>
    <row r="366" spans="1:65" s="13" customFormat="1" ht="11.25">
      <c r="B366" s="219"/>
      <c r="C366" s="220"/>
      <c r="D366" s="221" t="s">
        <v>152</v>
      </c>
      <c r="E366" s="222" t="s">
        <v>1</v>
      </c>
      <c r="F366" s="223" t="s">
        <v>325</v>
      </c>
      <c r="G366" s="220"/>
      <c r="H366" s="222" t="s">
        <v>1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152</v>
      </c>
      <c r="AU366" s="229" t="s">
        <v>83</v>
      </c>
      <c r="AV366" s="13" t="s">
        <v>81</v>
      </c>
      <c r="AW366" s="13" t="s">
        <v>30</v>
      </c>
      <c r="AX366" s="13" t="s">
        <v>73</v>
      </c>
      <c r="AY366" s="229" t="s">
        <v>144</v>
      </c>
    </row>
    <row r="367" spans="1:65" s="13" customFormat="1" ht="11.25">
      <c r="B367" s="219"/>
      <c r="C367" s="220"/>
      <c r="D367" s="221" t="s">
        <v>152</v>
      </c>
      <c r="E367" s="222" t="s">
        <v>1</v>
      </c>
      <c r="F367" s="223" t="s">
        <v>169</v>
      </c>
      <c r="G367" s="220"/>
      <c r="H367" s="222" t="s">
        <v>1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152</v>
      </c>
      <c r="AU367" s="229" t="s">
        <v>83</v>
      </c>
      <c r="AV367" s="13" t="s">
        <v>81</v>
      </c>
      <c r="AW367" s="13" t="s">
        <v>30</v>
      </c>
      <c r="AX367" s="13" t="s">
        <v>73</v>
      </c>
      <c r="AY367" s="229" t="s">
        <v>144</v>
      </c>
    </row>
    <row r="368" spans="1:65" s="14" customFormat="1" ht="11.25">
      <c r="B368" s="230"/>
      <c r="C368" s="231"/>
      <c r="D368" s="221" t="s">
        <v>152</v>
      </c>
      <c r="E368" s="232" t="s">
        <v>1</v>
      </c>
      <c r="F368" s="233" t="s">
        <v>248</v>
      </c>
      <c r="G368" s="231"/>
      <c r="H368" s="234">
        <v>240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152</v>
      </c>
      <c r="AU368" s="240" t="s">
        <v>83</v>
      </c>
      <c r="AV368" s="14" t="s">
        <v>83</v>
      </c>
      <c r="AW368" s="14" t="s">
        <v>30</v>
      </c>
      <c r="AX368" s="14" t="s">
        <v>73</v>
      </c>
      <c r="AY368" s="240" t="s">
        <v>144</v>
      </c>
    </row>
    <row r="369" spans="1:65" s="15" customFormat="1" ht="11.25">
      <c r="B369" s="241"/>
      <c r="C369" s="242"/>
      <c r="D369" s="221" t="s">
        <v>152</v>
      </c>
      <c r="E369" s="243" t="s">
        <v>1</v>
      </c>
      <c r="F369" s="244" t="s">
        <v>155</v>
      </c>
      <c r="G369" s="242"/>
      <c r="H369" s="245">
        <v>240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AT369" s="251" t="s">
        <v>152</v>
      </c>
      <c r="AU369" s="251" t="s">
        <v>83</v>
      </c>
      <c r="AV369" s="15" t="s">
        <v>150</v>
      </c>
      <c r="AW369" s="15" t="s">
        <v>30</v>
      </c>
      <c r="AX369" s="15" t="s">
        <v>81</v>
      </c>
      <c r="AY369" s="251" t="s">
        <v>144</v>
      </c>
    </row>
    <row r="370" spans="1:65" s="14" customFormat="1" ht="11.25">
      <c r="B370" s="230"/>
      <c r="C370" s="231"/>
      <c r="D370" s="221" t="s">
        <v>152</v>
      </c>
      <c r="E370" s="231"/>
      <c r="F370" s="233" t="s">
        <v>355</v>
      </c>
      <c r="G370" s="231"/>
      <c r="H370" s="234">
        <v>247.2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152</v>
      </c>
      <c r="AU370" s="240" t="s">
        <v>83</v>
      </c>
      <c r="AV370" s="14" t="s">
        <v>83</v>
      </c>
      <c r="AW370" s="14" t="s">
        <v>4</v>
      </c>
      <c r="AX370" s="14" t="s">
        <v>81</v>
      </c>
      <c r="AY370" s="240" t="s">
        <v>144</v>
      </c>
    </row>
    <row r="371" spans="1:65" s="2" customFormat="1" ht="16.5" customHeight="1">
      <c r="A371" s="35"/>
      <c r="B371" s="36"/>
      <c r="C371" s="205" t="s">
        <v>356</v>
      </c>
      <c r="D371" s="205" t="s">
        <v>146</v>
      </c>
      <c r="E371" s="206" t="s">
        <v>357</v>
      </c>
      <c r="F371" s="207" t="s">
        <v>358</v>
      </c>
      <c r="G371" s="208" t="s">
        <v>232</v>
      </c>
      <c r="H371" s="209">
        <v>89.75</v>
      </c>
      <c r="I371" s="210"/>
      <c r="J371" s="211">
        <f>ROUND(I371*H371,2)</f>
        <v>0</v>
      </c>
      <c r="K371" s="212"/>
      <c r="L371" s="40"/>
      <c r="M371" s="213" t="s">
        <v>1</v>
      </c>
      <c r="N371" s="214" t="s">
        <v>38</v>
      </c>
      <c r="O371" s="72"/>
      <c r="P371" s="215">
        <f>O371*H371</f>
        <v>0</v>
      </c>
      <c r="Q371" s="215">
        <v>0.34499999999999997</v>
      </c>
      <c r="R371" s="215">
        <f>Q371*H371</f>
        <v>30.963749999999997</v>
      </c>
      <c r="S371" s="215">
        <v>0</v>
      </c>
      <c r="T371" s="216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7" t="s">
        <v>150</v>
      </c>
      <c r="AT371" s="217" t="s">
        <v>146</v>
      </c>
      <c r="AU371" s="217" t="s">
        <v>83</v>
      </c>
      <c r="AY371" s="18" t="s">
        <v>144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8" t="s">
        <v>81</v>
      </c>
      <c r="BK371" s="218">
        <f>ROUND(I371*H371,2)</f>
        <v>0</v>
      </c>
      <c r="BL371" s="18" t="s">
        <v>150</v>
      </c>
      <c r="BM371" s="217" t="s">
        <v>359</v>
      </c>
    </row>
    <row r="372" spans="1:65" s="14" customFormat="1" ht="11.25">
      <c r="B372" s="230"/>
      <c r="C372" s="231"/>
      <c r="D372" s="221" t="s">
        <v>152</v>
      </c>
      <c r="E372" s="232" t="s">
        <v>1</v>
      </c>
      <c r="F372" s="233" t="s">
        <v>360</v>
      </c>
      <c r="G372" s="231"/>
      <c r="H372" s="234">
        <v>89.75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152</v>
      </c>
      <c r="AU372" s="240" t="s">
        <v>83</v>
      </c>
      <c r="AV372" s="14" t="s">
        <v>83</v>
      </c>
      <c r="AW372" s="14" t="s">
        <v>30</v>
      </c>
      <c r="AX372" s="14" t="s">
        <v>73</v>
      </c>
      <c r="AY372" s="240" t="s">
        <v>144</v>
      </c>
    </row>
    <row r="373" spans="1:65" s="15" customFormat="1" ht="11.25">
      <c r="B373" s="241"/>
      <c r="C373" s="242"/>
      <c r="D373" s="221" t="s">
        <v>152</v>
      </c>
      <c r="E373" s="243" t="s">
        <v>1</v>
      </c>
      <c r="F373" s="244" t="s">
        <v>155</v>
      </c>
      <c r="G373" s="242"/>
      <c r="H373" s="245">
        <v>89.75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AT373" s="251" t="s">
        <v>152</v>
      </c>
      <c r="AU373" s="251" t="s">
        <v>83</v>
      </c>
      <c r="AV373" s="15" t="s">
        <v>150</v>
      </c>
      <c r="AW373" s="15" t="s">
        <v>30</v>
      </c>
      <c r="AX373" s="15" t="s">
        <v>81</v>
      </c>
      <c r="AY373" s="251" t="s">
        <v>144</v>
      </c>
    </row>
    <row r="374" spans="1:65" s="2" customFormat="1" ht="21.75" customHeight="1">
      <c r="A374" s="35"/>
      <c r="B374" s="36"/>
      <c r="C374" s="205" t="s">
        <v>256</v>
      </c>
      <c r="D374" s="205" t="s">
        <v>146</v>
      </c>
      <c r="E374" s="206" t="s">
        <v>361</v>
      </c>
      <c r="F374" s="207" t="s">
        <v>362</v>
      </c>
      <c r="G374" s="208" t="s">
        <v>232</v>
      </c>
      <c r="H374" s="209">
        <v>1046.24</v>
      </c>
      <c r="I374" s="210"/>
      <c r="J374" s="211">
        <f>ROUND(I374*H374,2)</f>
        <v>0</v>
      </c>
      <c r="K374" s="212"/>
      <c r="L374" s="40"/>
      <c r="M374" s="213" t="s">
        <v>1</v>
      </c>
      <c r="N374" s="214" t="s">
        <v>38</v>
      </c>
      <c r="O374" s="72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7" t="s">
        <v>150</v>
      </c>
      <c r="AT374" s="217" t="s">
        <v>146</v>
      </c>
      <c r="AU374" s="217" t="s">
        <v>83</v>
      </c>
      <c r="AY374" s="18" t="s">
        <v>144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8" t="s">
        <v>81</v>
      </c>
      <c r="BK374" s="218">
        <f>ROUND(I374*H374,2)</f>
        <v>0</v>
      </c>
      <c r="BL374" s="18" t="s">
        <v>150</v>
      </c>
      <c r="BM374" s="217" t="s">
        <v>363</v>
      </c>
    </row>
    <row r="375" spans="1:65" s="13" customFormat="1" ht="11.25">
      <c r="B375" s="219"/>
      <c r="C375" s="220"/>
      <c r="D375" s="221" t="s">
        <v>152</v>
      </c>
      <c r="E375" s="222" t="s">
        <v>1</v>
      </c>
      <c r="F375" s="223" t="s">
        <v>364</v>
      </c>
      <c r="G375" s="220"/>
      <c r="H375" s="222" t="s">
        <v>1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152</v>
      </c>
      <c r="AU375" s="229" t="s">
        <v>83</v>
      </c>
      <c r="AV375" s="13" t="s">
        <v>81</v>
      </c>
      <c r="AW375" s="13" t="s">
        <v>30</v>
      </c>
      <c r="AX375" s="13" t="s">
        <v>73</v>
      </c>
      <c r="AY375" s="229" t="s">
        <v>144</v>
      </c>
    </row>
    <row r="376" spans="1:65" s="13" customFormat="1" ht="11.25">
      <c r="B376" s="219"/>
      <c r="C376" s="220"/>
      <c r="D376" s="221" t="s">
        <v>152</v>
      </c>
      <c r="E376" s="222" t="s">
        <v>1</v>
      </c>
      <c r="F376" s="223" t="s">
        <v>171</v>
      </c>
      <c r="G376" s="220"/>
      <c r="H376" s="222" t="s">
        <v>1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152</v>
      </c>
      <c r="AU376" s="229" t="s">
        <v>83</v>
      </c>
      <c r="AV376" s="13" t="s">
        <v>81</v>
      </c>
      <c r="AW376" s="13" t="s">
        <v>30</v>
      </c>
      <c r="AX376" s="13" t="s">
        <v>73</v>
      </c>
      <c r="AY376" s="229" t="s">
        <v>144</v>
      </c>
    </row>
    <row r="377" spans="1:65" s="14" customFormat="1" ht="11.25">
      <c r="B377" s="230"/>
      <c r="C377" s="231"/>
      <c r="D377" s="221" t="s">
        <v>152</v>
      </c>
      <c r="E377" s="232" t="s">
        <v>1</v>
      </c>
      <c r="F377" s="233" t="s">
        <v>249</v>
      </c>
      <c r="G377" s="231"/>
      <c r="H377" s="234">
        <v>1006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152</v>
      </c>
      <c r="AU377" s="240" t="s">
        <v>83</v>
      </c>
      <c r="AV377" s="14" t="s">
        <v>83</v>
      </c>
      <c r="AW377" s="14" t="s">
        <v>30</v>
      </c>
      <c r="AX377" s="14" t="s">
        <v>73</v>
      </c>
      <c r="AY377" s="240" t="s">
        <v>144</v>
      </c>
    </row>
    <row r="378" spans="1:65" s="15" customFormat="1" ht="11.25">
      <c r="B378" s="241"/>
      <c r="C378" s="242"/>
      <c r="D378" s="221" t="s">
        <v>152</v>
      </c>
      <c r="E378" s="243" t="s">
        <v>1</v>
      </c>
      <c r="F378" s="244" t="s">
        <v>155</v>
      </c>
      <c r="G378" s="242"/>
      <c r="H378" s="245">
        <v>1006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AT378" s="251" t="s">
        <v>152</v>
      </c>
      <c r="AU378" s="251" t="s">
        <v>83</v>
      </c>
      <c r="AV378" s="15" t="s">
        <v>150</v>
      </c>
      <c r="AW378" s="15" t="s">
        <v>30</v>
      </c>
      <c r="AX378" s="15" t="s">
        <v>81</v>
      </c>
      <c r="AY378" s="251" t="s">
        <v>144</v>
      </c>
    </row>
    <row r="379" spans="1:65" s="14" customFormat="1" ht="11.25">
      <c r="B379" s="230"/>
      <c r="C379" s="231"/>
      <c r="D379" s="221" t="s">
        <v>152</v>
      </c>
      <c r="E379" s="231"/>
      <c r="F379" s="233" t="s">
        <v>365</v>
      </c>
      <c r="G379" s="231"/>
      <c r="H379" s="234">
        <v>1046.24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152</v>
      </c>
      <c r="AU379" s="240" t="s">
        <v>83</v>
      </c>
      <c r="AV379" s="14" t="s">
        <v>83</v>
      </c>
      <c r="AW379" s="14" t="s">
        <v>4</v>
      </c>
      <c r="AX379" s="14" t="s">
        <v>81</v>
      </c>
      <c r="AY379" s="240" t="s">
        <v>144</v>
      </c>
    </row>
    <row r="380" spans="1:65" s="2" customFormat="1" ht="21.75" customHeight="1">
      <c r="A380" s="35"/>
      <c r="B380" s="36"/>
      <c r="C380" s="205" t="s">
        <v>366</v>
      </c>
      <c r="D380" s="205" t="s">
        <v>146</v>
      </c>
      <c r="E380" s="206" t="s">
        <v>367</v>
      </c>
      <c r="F380" s="207" t="s">
        <v>368</v>
      </c>
      <c r="G380" s="208" t="s">
        <v>232</v>
      </c>
      <c r="H380" s="209">
        <v>1046.24</v>
      </c>
      <c r="I380" s="210"/>
      <c r="J380" s="211">
        <f>ROUND(I380*H380,2)</f>
        <v>0</v>
      </c>
      <c r="K380" s="212"/>
      <c r="L380" s="40"/>
      <c r="M380" s="213" t="s">
        <v>1</v>
      </c>
      <c r="N380" s="214" t="s">
        <v>38</v>
      </c>
      <c r="O380" s="72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7" t="s">
        <v>150</v>
      </c>
      <c r="AT380" s="217" t="s">
        <v>146</v>
      </c>
      <c r="AU380" s="217" t="s">
        <v>83</v>
      </c>
      <c r="AY380" s="18" t="s">
        <v>144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8" t="s">
        <v>81</v>
      </c>
      <c r="BK380" s="218">
        <f>ROUND(I380*H380,2)</f>
        <v>0</v>
      </c>
      <c r="BL380" s="18" t="s">
        <v>150</v>
      </c>
      <c r="BM380" s="217" t="s">
        <v>369</v>
      </c>
    </row>
    <row r="381" spans="1:65" s="13" customFormat="1" ht="11.25">
      <c r="B381" s="219"/>
      <c r="C381" s="220"/>
      <c r="D381" s="221" t="s">
        <v>152</v>
      </c>
      <c r="E381" s="222" t="s">
        <v>1</v>
      </c>
      <c r="F381" s="223" t="s">
        <v>364</v>
      </c>
      <c r="G381" s="220"/>
      <c r="H381" s="222" t="s">
        <v>1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152</v>
      </c>
      <c r="AU381" s="229" t="s">
        <v>83</v>
      </c>
      <c r="AV381" s="13" t="s">
        <v>81</v>
      </c>
      <c r="AW381" s="13" t="s">
        <v>30</v>
      </c>
      <c r="AX381" s="13" t="s">
        <v>73</v>
      </c>
      <c r="AY381" s="229" t="s">
        <v>144</v>
      </c>
    </row>
    <row r="382" spans="1:65" s="13" customFormat="1" ht="11.25">
      <c r="B382" s="219"/>
      <c r="C382" s="220"/>
      <c r="D382" s="221" t="s">
        <v>152</v>
      </c>
      <c r="E382" s="222" t="s">
        <v>1</v>
      </c>
      <c r="F382" s="223" t="s">
        <v>171</v>
      </c>
      <c r="G382" s="220"/>
      <c r="H382" s="222" t="s">
        <v>1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152</v>
      </c>
      <c r="AU382" s="229" t="s">
        <v>83</v>
      </c>
      <c r="AV382" s="13" t="s">
        <v>81</v>
      </c>
      <c r="AW382" s="13" t="s">
        <v>30</v>
      </c>
      <c r="AX382" s="13" t="s">
        <v>73</v>
      </c>
      <c r="AY382" s="229" t="s">
        <v>144</v>
      </c>
    </row>
    <row r="383" spans="1:65" s="14" customFormat="1" ht="11.25">
      <c r="B383" s="230"/>
      <c r="C383" s="231"/>
      <c r="D383" s="221" t="s">
        <v>152</v>
      </c>
      <c r="E383" s="232" t="s">
        <v>1</v>
      </c>
      <c r="F383" s="233" t="s">
        <v>249</v>
      </c>
      <c r="G383" s="231"/>
      <c r="H383" s="234">
        <v>1006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152</v>
      </c>
      <c r="AU383" s="240" t="s">
        <v>83</v>
      </c>
      <c r="AV383" s="14" t="s">
        <v>83</v>
      </c>
      <c r="AW383" s="14" t="s">
        <v>30</v>
      </c>
      <c r="AX383" s="14" t="s">
        <v>73</v>
      </c>
      <c r="AY383" s="240" t="s">
        <v>144</v>
      </c>
    </row>
    <row r="384" spans="1:65" s="15" customFormat="1" ht="11.25">
      <c r="B384" s="241"/>
      <c r="C384" s="242"/>
      <c r="D384" s="221" t="s">
        <v>152</v>
      </c>
      <c r="E384" s="243" t="s">
        <v>1</v>
      </c>
      <c r="F384" s="244" t="s">
        <v>155</v>
      </c>
      <c r="G384" s="242"/>
      <c r="H384" s="245">
        <v>1006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AT384" s="251" t="s">
        <v>152</v>
      </c>
      <c r="AU384" s="251" t="s">
        <v>83</v>
      </c>
      <c r="AV384" s="15" t="s">
        <v>150</v>
      </c>
      <c r="AW384" s="15" t="s">
        <v>30</v>
      </c>
      <c r="AX384" s="15" t="s">
        <v>81</v>
      </c>
      <c r="AY384" s="251" t="s">
        <v>144</v>
      </c>
    </row>
    <row r="385" spans="1:65" s="14" customFormat="1" ht="11.25">
      <c r="B385" s="230"/>
      <c r="C385" s="231"/>
      <c r="D385" s="221" t="s">
        <v>152</v>
      </c>
      <c r="E385" s="231"/>
      <c r="F385" s="233" t="s">
        <v>365</v>
      </c>
      <c r="G385" s="231"/>
      <c r="H385" s="234">
        <v>1046.24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152</v>
      </c>
      <c r="AU385" s="240" t="s">
        <v>83</v>
      </c>
      <c r="AV385" s="14" t="s">
        <v>83</v>
      </c>
      <c r="AW385" s="14" t="s">
        <v>4</v>
      </c>
      <c r="AX385" s="14" t="s">
        <v>81</v>
      </c>
      <c r="AY385" s="240" t="s">
        <v>144</v>
      </c>
    </row>
    <row r="386" spans="1:65" s="2" customFormat="1" ht="21.75" customHeight="1">
      <c r="A386" s="35"/>
      <c r="B386" s="36"/>
      <c r="C386" s="205" t="s">
        <v>259</v>
      </c>
      <c r="D386" s="205" t="s">
        <v>146</v>
      </c>
      <c r="E386" s="206" t="s">
        <v>370</v>
      </c>
      <c r="F386" s="207" t="s">
        <v>371</v>
      </c>
      <c r="G386" s="208" t="s">
        <v>232</v>
      </c>
      <c r="H386" s="209">
        <v>1046.24</v>
      </c>
      <c r="I386" s="210"/>
      <c r="J386" s="211">
        <f>ROUND(I386*H386,2)</f>
        <v>0</v>
      </c>
      <c r="K386" s="212"/>
      <c r="L386" s="40"/>
      <c r="M386" s="213" t="s">
        <v>1</v>
      </c>
      <c r="N386" s="214" t="s">
        <v>38</v>
      </c>
      <c r="O386" s="72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7" t="s">
        <v>150</v>
      </c>
      <c r="AT386" s="217" t="s">
        <v>146</v>
      </c>
      <c r="AU386" s="217" t="s">
        <v>83</v>
      </c>
      <c r="AY386" s="18" t="s">
        <v>144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81</v>
      </c>
      <c r="BK386" s="218">
        <f>ROUND(I386*H386,2)</f>
        <v>0</v>
      </c>
      <c r="BL386" s="18" t="s">
        <v>150</v>
      </c>
      <c r="BM386" s="217" t="s">
        <v>372</v>
      </c>
    </row>
    <row r="387" spans="1:65" s="13" customFormat="1" ht="11.25">
      <c r="B387" s="219"/>
      <c r="C387" s="220"/>
      <c r="D387" s="221" t="s">
        <v>152</v>
      </c>
      <c r="E387" s="222" t="s">
        <v>1</v>
      </c>
      <c r="F387" s="223" t="s">
        <v>364</v>
      </c>
      <c r="G387" s="220"/>
      <c r="H387" s="222" t="s">
        <v>1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152</v>
      </c>
      <c r="AU387" s="229" t="s">
        <v>83</v>
      </c>
      <c r="AV387" s="13" t="s">
        <v>81</v>
      </c>
      <c r="AW387" s="13" t="s">
        <v>30</v>
      </c>
      <c r="AX387" s="13" t="s">
        <v>73</v>
      </c>
      <c r="AY387" s="229" t="s">
        <v>144</v>
      </c>
    </row>
    <row r="388" spans="1:65" s="13" customFormat="1" ht="11.25">
      <c r="B388" s="219"/>
      <c r="C388" s="220"/>
      <c r="D388" s="221" t="s">
        <v>152</v>
      </c>
      <c r="E388" s="222" t="s">
        <v>1</v>
      </c>
      <c r="F388" s="223" t="s">
        <v>171</v>
      </c>
      <c r="G388" s="220"/>
      <c r="H388" s="222" t="s">
        <v>1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152</v>
      </c>
      <c r="AU388" s="229" t="s">
        <v>83</v>
      </c>
      <c r="AV388" s="13" t="s">
        <v>81</v>
      </c>
      <c r="AW388" s="13" t="s">
        <v>30</v>
      </c>
      <c r="AX388" s="13" t="s">
        <v>73</v>
      </c>
      <c r="AY388" s="229" t="s">
        <v>144</v>
      </c>
    </row>
    <row r="389" spans="1:65" s="14" customFormat="1" ht="11.25">
      <c r="B389" s="230"/>
      <c r="C389" s="231"/>
      <c r="D389" s="221" t="s">
        <v>152</v>
      </c>
      <c r="E389" s="232" t="s">
        <v>1</v>
      </c>
      <c r="F389" s="233" t="s">
        <v>249</v>
      </c>
      <c r="G389" s="231"/>
      <c r="H389" s="234">
        <v>1006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152</v>
      </c>
      <c r="AU389" s="240" t="s">
        <v>83</v>
      </c>
      <c r="AV389" s="14" t="s">
        <v>83</v>
      </c>
      <c r="AW389" s="14" t="s">
        <v>30</v>
      </c>
      <c r="AX389" s="14" t="s">
        <v>73</v>
      </c>
      <c r="AY389" s="240" t="s">
        <v>144</v>
      </c>
    </row>
    <row r="390" spans="1:65" s="15" customFormat="1" ht="11.25">
      <c r="B390" s="241"/>
      <c r="C390" s="242"/>
      <c r="D390" s="221" t="s">
        <v>152</v>
      </c>
      <c r="E390" s="243" t="s">
        <v>1</v>
      </c>
      <c r="F390" s="244" t="s">
        <v>155</v>
      </c>
      <c r="G390" s="242"/>
      <c r="H390" s="245">
        <v>1006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AT390" s="251" t="s">
        <v>152</v>
      </c>
      <c r="AU390" s="251" t="s">
        <v>83</v>
      </c>
      <c r="AV390" s="15" t="s">
        <v>150</v>
      </c>
      <c r="AW390" s="15" t="s">
        <v>30</v>
      </c>
      <c r="AX390" s="15" t="s">
        <v>81</v>
      </c>
      <c r="AY390" s="251" t="s">
        <v>144</v>
      </c>
    </row>
    <row r="391" spans="1:65" s="14" customFormat="1" ht="11.25">
      <c r="B391" s="230"/>
      <c r="C391" s="231"/>
      <c r="D391" s="221" t="s">
        <v>152</v>
      </c>
      <c r="E391" s="231"/>
      <c r="F391" s="233" t="s">
        <v>365</v>
      </c>
      <c r="G391" s="231"/>
      <c r="H391" s="234">
        <v>1046.24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152</v>
      </c>
      <c r="AU391" s="240" t="s">
        <v>83</v>
      </c>
      <c r="AV391" s="14" t="s">
        <v>83</v>
      </c>
      <c r="AW391" s="14" t="s">
        <v>4</v>
      </c>
      <c r="AX391" s="14" t="s">
        <v>81</v>
      </c>
      <c r="AY391" s="240" t="s">
        <v>144</v>
      </c>
    </row>
    <row r="392" spans="1:65" s="2" customFormat="1" ht="21.75" customHeight="1">
      <c r="A392" s="35"/>
      <c r="B392" s="36"/>
      <c r="C392" s="205" t="s">
        <v>373</v>
      </c>
      <c r="D392" s="205" t="s">
        <v>146</v>
      </c>
      <c r="E392" s="206" t="s">
        <v>374</v>
      </c>
      <c r="F392" s="207" t="s">
        <v>375</v>
      </c>
      <c r="G392" s="208" t="s">
        <v>232</v>
      </c>
      <c r="H392" s="209">
        <v>307</v>
      </c>
      <c r="I392" s="210"/>
      <c r="J392" s="211">
        <f>ROUND(I392*H392,2)</f>
        <v>0</v>
      </c>
      <c r="K392" s="212"/>
      <c r="L392" s="40"/>
      <c r="M392" s="213" t="s">
        <v>1</v>
      </c>
      <c r="N392" s="214" t="s">
        <v>38</v>
      </c>
      <c r="O392" s="72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7" t="s">
        <v>150</v>
      </c>
      <c r="AT392" s="217" t="s">
        <v>146</v>
      </c>
      <c r="AU392" s="217" t="s">
        <v>83</v>
      </c>
      <c r="AY392" s="18" t="s">
        <v>144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8" t="s">
        <v>81</v>
      </c>
      <c r="BK392" s="218">
        <f>ROUND(I392*H392,2)</f>
        <v>0</v>
      </c>
      <c r="BL392" s="18" t="s">
        <v>150</v>
      </c>
      <c r="BM392" s="217" t="s">
        <v>376</v>
      </c>
    </row>
    <row r="393" spans="1:65" s="13" customFormat="1" ht="11.25">
      <c r="B393" s="219"/>
      <c r="C393" s="220"/>
      <c r="D393" s="221" t="s">
        <v>152</v>
      </c>
      <c r="E393" s="222" t="s">
        <v>1</v>
      </c>
      <c r="F393" s="223" t="s">
        <v>319</v>
      </c>
      <c r="G393" s="220"/>
      <c r="H393" s="222" t="s">
        <v>1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152</v>
      </c>
      <c r="AU393" s="229" t="s">
        <v>83</v>
      </c>
      <c r="AV393" s="13" t="s">
        <v>81</v>
      </c>
      <c r="AW393" s="13" t="s">
        <v>30</v>
      </c>
      <c r="AX393" s="13" t="s">
        <v>73</v>
      </c>
      <c r="AY393" s="229" t="s">
        <v>144</v>
      </c>
    </row>
    <row r="394" spans="1:65" s="14" customFormat="1" ht="11.25">
      <c r="B394" s="230"/>
      <c r="C394" s="231"/>
      <c r="D394" s="221" t="s">
        <v>152</v>
      </c>
      <c r="E394" s="232" t="s">
        <v>1</v>
      </c>
      <c r="F394" s="233" t="s">
        <v>251</v>
      </c>
      <c r="G394" s="231"/>
      <c r="H394" s="234">
        <v>307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152</v>
      </c>
      <c r="AU394" s="240" t="s">
        <v>83</v>
      </c>
      <c r="AV394" s="14" t="s">
        <v>83</v>
      </c>
      <c r="AW394" s="14" t="s">
        <v>30</v>
      </c>
      <c r="AX394" s="14" t="s">
        <v>73</v>
      </c>
      <c r="AY394" s="240" t="s">
        <v>144</v>
      </c>
    </row>
    <row r="395" spans="1:65" s="15" customFormat="1" ht="11.25">
      <c r="B395" s="241"/>
      <c r="C395" s="242"/>
      <c r="D395" s="221" t="s">
        <v>152</v>
      </c>
      <c r="E395" s="243" t="s">
        <v>1</v>
      </c>
      <c r="F395" s="244" t="s">
        <v>155</v>
      </c>
      <c r="G395" s="242"/>
      <c r="H395" s="245">
        <v>307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AT395" s="251" t="s">
        <v>152</v>
      </c>
      <c r="AU395" s="251" t="s">
        <v>83</v>
      </c>
      <c r="AV395" s="15" t="s">
        <v>150</v>
      </c>
      <c r="AW395" s="15" t="s">
        <v>30</v>
      </c>
      <c r="AX395" s="15" t="s">
        <v>81</v>
      </c>
      <c r="AY395" s="251" t="s">
        <v>144</v>
      </c>
    </row>
    <row r="396" spans="1:65" s="2" customFormat="1" ht="33" customHeight="1">
      <c r="A396" s="35"/>
      <c r="B396" s="36"/>
      <c r="C396" s="205" t="s">
        <v>265</v>
      </c>
      <c r="D396" s="205" t="s">
        <v>146</v>
      </c>
      <c r="E396" s="206" t="s">
        <v>377</v>
      </c>
      <c r="F396" s="207" t="s">
        <v>378</v>
      </c>
      <c r="G396" s="208" t="s">
        <v>232</v>
      </c>
      <c r="H396" s="209">
        <v>6.5</v>
      </c>
      <c r="I396" s="210"/>
      <c r="J396" s="211">
        <f>ROUND(I396*H396,2)</f>
        <v>0</v>
      </c>
      <c r="K396" s="212"/>
      <c r="L396" s="40"/>
      <c r="M396" s="213" t="s">
        <v>1</v>
      </c>
      <c r="N396" s="214" t="s">
        <v>38</v>
      </c>
      <c r="O396" s="72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7" t="s">
        <v>150</v>
      </c>
      <c r="AT396" s="217" t="s">
        <v>146</v>
      </c>
      <c r="AU396" s="217" t="s">
        <v>83</v>
      </c>
      <c r="AY396" s="18" t="s">
        <v>144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8" t="s">
        <v>81</v>
      </c>
      <c r="BK396" s="218">
        <f>ROUND(I396*H396,2)</f>
        <v>0</v>
      </c>
      <c r="BL396" s="18" t="s">
        <v>150</v>
      </c>
      <c r="BM396" s="217" t="s">
        <v>379</v>
      </c>
    </row>
    <row r="397" spans="1:65" s="14" customFormat="1" ht="11.25">
      <c r="B397" s="230"/>
      <c r="C397" s="231"/>
      <c r="D397" s="221" t="s">
        <v>152</v>
      </c>
      <c r="E397" s="232" t="s">
        <v>1</v>
      </c>
      <c r="F397" s="233" t="s">
        <v>380</v>
      </c>
      <c r="G397" s="231"/>
      <c r="H397" s="234">
        <v>6.5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152</v>
      </c>
      <c r="AU397" s="240" t="s">
        <v>83</v>
      </c>
      <c r="AV397" s="14" t="s">
        <v>83</v>
      </c>
      <c r="AW397" s="14" t="s">
        <v>30</v>
      </c>
      <c r="AX397" s="14" t="s">
        <v>73</v>
      </c>
      <c r="AY397" s="240" t="s">
        <v>144</v>
      </c>
    </row>
    <row r="398" spans="1:65" s="15" customFormat="1" ht="11.25">
      <c r="B398" s="241"/>
      <c r="C398" s="242"/>
      <c r="D398" s="221" t="s">
        <v>152</v>
      </c>
      <c r="E398" s="243" t="s">
        <v>1</v>
      </c>
      <c r="F398" s="244" t="s">
        <v>155</v>
      </c>
      <c r="G398" s="242"/>
      <c r="H398" s="245">
        <v>6.5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AT398" s="251" t="s">
        <v>152</v>
      </c>
      <c r="AU398" s="251" t="s">
        <v>83</v>
      </c>
      <c r="AV398" s="15" t="s">
        <v>150</v>
      </c>
      <c r="AW398" s="15" t="s">
        <v>30</v>
      </c>
      <c r="AX398" s="15" t="s">
        <v>81</v>
      </c>
      <c r="AY398" s="251" t="s">
        <v>144</v>
      </c>
    </row>
    <row r="399" spans="1:65" s="2" customFormat="1" ht="16.5" customHeight="1">
      <c r="A399" s="35"/>
      <c r="B399" s="36"/>
      <c r="C399" s="252" t="s">
        <v>381</v>
      </c>
      <c r="D399" s="252" t="s">
        <v>213</v>
      </c>
      <c r="E399" s="253" t="s">
        <v>382</v>
      </c>
      <c r="F399" s="254" t="s">
        <v>383</v>
      </c>
      <c r="G399" s="255" t="s">
        <v>232</v>
      </c>
      <c r="H399" s="256">
        <v>316.05</v>
      </c>
      <c r="I399" s="257"/>
      <c r="J399" s="258">
        <f>ROUND(I399*H399,2)</f>
        <v>0</v>
      </c>
      <c r="K399" s="259"/>
      <c r="L399" s="260"/>
      <c r="M399" s="261" t="s">
        <v>1</v>
      </c>
      <c r="N399" s="262" t="s">
        <v>38</v>
      </c>
      <c r="O399" s="72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7" t="s">
        <v>158</v>
      </c>
      <c r="AT399" s="217" t="s">
        <v>213</v>
      </c>
      <c r="AU399" s="217" t="s">
        <v>83</v>
      </c>
      <c r="AY399" s="18" t="s">
        <v>144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81</v>
      </c>
      <c r="BK399" s="218">
        <f>ROUND(I399*H399,2)</f>
        <v>0</v>
      </c>
      <c r="BL399" s="18" t="s">
        <v>150</v>
      </c>
      <c r="BM399" s="217" t="s">
        <v>384</v>
      </c>
    </row>
    <row r="400" spans="1:65" s="13" customFormat="1" ht="11.25">
      <c r="B400" s="219"/>
      <c r="C400" s="220"/>
      <c r="D400" s="221" t="s">
        <v>152</v>
      </c>
      <c r="E400" s="222" t="s">
        <v>1</v>
      </c>
      <c r="F400" s="223" t="s">
        <v>385</v>
      </c>
      <c r="G400" s="220"/>
      <c r="H400" s="222" t="s">
        <v>1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152</v>
      </c>
      <c r="AU400" s="229" t="s">
        <v>83</v>
      </c>
      <c r="AV400" s="13" t="s">
        <v>81</v>
      </c>
      <c r="AW400" s="13" t="s">
        <v>30</v>
      </c>
      <c r="AX400" s="13" t="s">
        <v>73</v>
      </c>
      <c r="AY400" s="229" t="s">
        <v>144</v>
      </c>
    </row>
    <row r="401" spans="1:65" s="13" customFormat="1" ht="11.25">
      <c r="B401" s="219"/>
      <c r="C401" s="220"/>
      <c r="D401" s="221" t="s">
        <v>152</v>
      </c>
      <c r="E401" s="222" t="s">
        <v>1</v>
      </c>
      <c r="F401" s="223" t="s">
        <v>319</v>
      </c>
      <c r="G401" s="220"/>
      <c r="H401" s="222" t="s">
        <v>1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152</v>
      </c>
      <c r="AU401" s="229" t="s">
        <v>83</v>
      </c>
      <c r="AV401" s="13" t="s">
        <v>81</v>
      </c>
      <c r="AW401" s="13" t="s">
        <v>30</v>
      </c>
      <c r="AX401" s="13" t="s">
        <v>73</v>
      </c>
      <c r="AY401" s="229" t="s">
        <v>144</v>
      </c>
    </row>
    <row r="402" spans="1:65" s="14" customFormat="1" ht="11.25">
      <c r="B402" s="230"/>
      <c r="C402" s="231"/>
      <c r="D402" s="221" t="s">
        <v>152</v>
      </c>
      <c r="E402" s="232" t="s">
        <v>1</v>
      </c>
      <c r="F402" s="233" t="s">
        <v>386</v>
      </c>
      <c r="G402" s="231"/>
      <c r="H402" s="234">
        <v>301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152</v>
      </c>
      <c r="AU402" s="240" t="s">
        <v>83</v>
      </c>
      <c r="AV402" s="14" t="s">
        <v>83</v>
      </c>
      <c r="AW402" s="14" t="s">
        <v>30</v>
      </c>
      <c r="AX402" s="14" t="s">
        <v>73</v>
      </c>
      <c r="AY402" s="240" t="s">
        <v>144</v>
      </c>
    </row>
    <row r="403" spans="1:65" s="15" customFormat="1" ht="11.25">
      <c r="B403" s="241"/>
      <c r="C403" s="242"/>
      <c r="D403" s="221" t="s">
        <v>152</v>
      </c>
      <c r="E403" s="243" t="s">
        <v>1</v>
      </c>
      <c r="F403" s="244" t="s">
        <v>155</v>
      </c>
      <c r="G403" s="242"/>
      <c r="H403" s="245">
        <v>301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AT403" s="251" t="s">
        <v>152</v>
      </c>
      <c r="AU403" s="251" t="s">
        <v>83</v>
      </c>
      <c r="AV403" s="15" t="s">
        <v>150</v>
      </c>
      <c r="AW403" s="15" t="s">
        <v>30</v>
      </c>
      <c r="AX403" s="15" t="s">
        <v>81</v>
      </c>
      <c r="AY403" s="251" t="s">
        <v>144</v>
      </c>
    </row>
    <row r="404" spans="1:65" s="14" customFormat="1" ht="11.25">
      <c r="B404" s="230"/>
      <c r="C404" s="231"/>
      <c r="D404" s="221" t="s">
        <v>152</v>
      </c>
      <c r="E404" s="231"/>
      <c r="F404" s="233" t="s">
        <v>387</v>
      </c>
      <c r="G404" s="231"/>
      <c r="H404" s="234">
        <v>316.05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AT404" s="240" t="s">
        <v>152</v>
      </c>
      <c r="AU404" s="240" t="s">
        <v>83</v>
      </c>
      <c r="AV404" s="14" t="s">
        <v>83</v>
      </c>
      <c r="AW404" s="14" t="s">
        <v>4</v>
      </c>
      <c r="AX404" s="14" t="s">
        <v>81</v>
      </c>
      <c r="AY404" s="240" t="s">
        <v>144</v>
      </c>
    </row>
    <row r="405" spans="1:65" s="2" customFormat="1" ht="21.75" customHeight="1">
      <c r="A405" s="35"/>
      <c r="B405" s="36"/>
      <c r="C405" s="252" t="s">
        <v>274</v>
      </c>
      <c r="D405" s="252" t="s">
        <v>213</v>
      </c>
      <c r="E405" s="253" t="s">
        <v>388</v>
      </c>
      <c r="F405" s="254" t="s">
        <v>389</v>
      </c>
      <c r="G405" s="255" t="s">
        <v>232</v>
      </c>
      <c r="H405" s="256">
        <v>7.15</v>
      </c>
      <c r="I405" s="257"/>
      <c r="J405" s="258">
        <f>ROUND(I405*H405,2)</f>
        <v>0</v>
      </c>
      <c r="K405" s="259"/>
      <c r="L405" s="260"/>
      <c r="M405" s="261" t="s">
        <v>1</v>
      </c>
      <c r="N405" s="262" t="s">
        <v>38</v>
      </c>
      <c r="O405" s="72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7" t="s">
        <v>158</v>
      </c>
      <c r="AT405" s="217" t="s">
        <v>213</v>
      </c>
      <c r="AU405" s="217" t="s">
        <v>83</v>
      </c>
      <c r="AY405" s="18" t="s">
        <v>144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8" t="s">
        <v>81</v>
      </c>
      <c r="BK405" s="218">
        <f>ROUND(I405*H405,2)</f>
        <v>0</v>
      </c>
      <c r="BL405" s="18" t="s">
        <v>150</v>
      </c>
      <c r="BM405" s="217" t="s">
        <v>390</v>
      </c>
    </row>
    <row r="406" spans="1:65" s="14" customFormat="1" ht="11.25">
      <c r="B406" s="230"/>
      <c r="C406" s="231"/>
      <c r="D406" s="221" t="s">
        <v>152</v>
      </c>
      <c r="E406" s="232" t="s">
        <v>1</v>
      </c>
      <c r="F406" s="233" t="s">
        <v>380</v>
      </c>
      <c r="G406" s="231"/>
      <c r="H406" s="234">
        <v>6.5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152</v>
      </c>
      <c r="AU406" s="240" t="s">
        <v>83</v>
      </c>
      <c r="AV406" s="14" t="s">
        <v>83</v>
      </c>
      <c r="AW406" s="14" t="s">
        <v>30</v>
      </c>
      <c r="AX406" s="14" t="s">
        <v>73</v>
      </c>
      <c r="AY406" s="240" t="s">
        <v>144</v>
      </c>
    </row>
    <row r="407" spans="1:65" s="15" customFormat="1" ht="11.25">
      <c r="B407" s="241"/>
      <c r="C407" s="242"/>
      <c r="D407" s="221" t="s">
        <v>152</v>
      </c>
      <c r="E407" s="243" t="s">
        <v>1</v>
      </c>
      <c r="F407" s="244" t="s">
        <v>155</v>
      </c>
      <c r="G407" s="242"/>
      <c r="H407" s="245">
        <v>6.5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AT407" s="251" t="s">
        <v>152</v>
      </c>
      <c r="AU407" s="251" t="s">
        <v>83</v>
      </c>
      <c r="AV407" s="15" t="s">
        <v>150</v>
      </c>
      <c r="AW407" s="15" t="s">
        <v>30</v>
      </c>
      <c r="AX407" s="15" t="s">
        <v>81</v>
      </c>
      <c r="AY407" s="251" t="s">
        <v>144</v>
      </c>
    </row>
    <row r="408" spans="1:65" s="14" customFormat="1" ht="11.25">
      <c r="B408" s="230"/>
      <c r="C408" s="231"/>
      <c r="D408" s="221" t="s">
        <v>152</v>
      </c>
      <c r="E408" s="231"/>
      <c r="F408" s="233" t="s">
        <v>391</v>
      </c>
      <c r="G408" s="231"/>
      <c r="H408" s="234">
        <v>7.15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152</v>
      </c>
      <c r="AU408" s="240" t="s">
        <v>83</v>
      </c>
      <c r="AV408" s="14" t="s">
        <v>83</v>
      </c>
      <c r="AW408" s="14" t="s">
        <v>4</v>
      </c>
      <c r="AX408" s="14" t="s">
        <v>81</v>
      </c>
      <c r="AY408" s="240" t="s">
        <v>144</v>
      </c>
    </row>
    <row r="409" spans="1:65" s="2" customFormat="1" ht="21.75" customHeight="1">
      <c r="A409" s="35"/>
      <c r="B409" s="36"/>
      <c r="C409" s="205" t="s">
        <v>392</v>
      </c>
      <c r="D409" s="205" t="s">
        <v>146</v>
      </c>
      <c r="E409" s="206" t="s">
        <v>393</v>
      </c>
      <c r="F409" s="207" t="s">
        <v>394</v>
      </c>
      <c r="G409" s="208" t="s">
        <v>232</v>
      </c>
      <c r="H409" s="209">
        <v>240</v>
      </c>
      <c r="I409" s="210"/>
      <c r="J409" s="211">
        <f>ROUND(I409*H409,2)</f>
        <v>0</v>
      </c>
      <c r="K409" s="212"/>
      <c r="L409" s="40"/>
      <c r="M409" s="213" t="s">
        <v>1</v>
      </c>
      <c r="N409" s="214" t="s">
        <v>38</v>
      </c>
      <c r="O409" s="72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7" t="s">
        <v>150</v>
      </c>
      <c r="AT409" s="217" t="s">
        <v>146</v>
      </c>
      <c r="AU409" s="217" t="s">
        <v>83</v>
      </c>
      <c r="AY409" s="18" t="s">
        <v>144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8" t="s">
        <v>81</v>
      </c>
      <c r="BK409" s="218">
        <f>ROUND(I409*H409,2)</f>
        <v>0</v>
      </c>
      <c r="BL409" s="18" t="s">
        <v>150</v>
      </c>
      <c r="BM409" s="217" t="s">
        <v>395</v>
      </c>
    </row>
    <row r="410" spans="1:65" s="13" customFormat="1" ht="11.25">
      <c r="B410" s="219"/>
      <c r="C410" s="220"/>
      <c r="D410" s="221" t="s">
        <v>152</v>
      </c>
      <c r="E410" s="222" t="s">
        <v>1</v>
      </c>
      <c r="F410" s="223" t="s">
        <v>396</v>
      </c>
      <c r="G410" s="220"/>
      <c r="H410" s="222" t="s">
        <v>1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152</v>
      </c>
      <c r="AU410" s="229" t="s">
        <v>83</v>
      </c>
      <c r="AV410" s="13" t="s">
        <v>81</v>
      </c>
      <c r="AW410" s="13" t="s">
        <v>30</v>
      </c>
      <c r="AX410" s="13" t="s">
        <v>73</v>
      </c>
      <c r="AY410" s="229" t="s">
        <v>144</v>
      </c>
    </row>
    <row r="411" spans="1:65" s="14" customFormat="1" ht="11.25">
      <c r="B411" s="230"/>
      <c r="C411" s="231"/>
      <c r="D411" s="221" t="s">
        <v>152</v>
      </c>
      <c r="E411" s="232" t="s">
        <v>1</v>
      </c>
      <c r="F411" s="233" t="s">
        <v>248</v>
      </c>
      <c r="G411" s="231"/>
      <c r="H411" s="234">
        <v>240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AT411" s="240" t="s">
        <v>152</v>
      </c>
      <c r="AU411" s="240" t="s">
        <v>83</v>
      </c>
      <c r="AV411" s="14" t="s">
        <v>83</v>
      </c>
      <c r="AW411" s="14" t="s">
        <v>30</v>
      </c>
      <c r="AX411" s="14" t="s">
        <v>73</v>
      </c>
      <c r="AY411" s="240" t="s">
        <v>144</v>
      </c>
    </row>
    <row r="412" spans="1:65" s="15" customFormat="1" ht="11.25">
      <c r="B412" s="241"/>
      <c r="C412" s="242"/>
      <c r="D412" s="221" t="s">
        <v>152</v>
      </c>
      <c r="E412" s="243" t="s">
        <v>1</v>
      </c>
      <c r="F412" s="244" t="s">
        <v>155</v>
      </c>
      <c r="G412" s="242"/>
      <c r="H412" s="245">
        <v>240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AT412" s="251" t="s">
        <v>152</v>
      </c>
      <c r="AU412" s="251" t="s">
        <v>83</v>
      </c>
      <c r="AV412" s="15" t="s">
        <v>150</v>
      </c>
      <c r="AW412" s="15" t="s">
        <v>30</v>
      </c>
      <c r="AX412" s="15" t="s">
        <v>81</v>
      </c>
      <c r="AY412" s="251" t="s">
        <v>144</v>
      </c>
    </row>
    <row r="413" spans="1:65" s="2" customFormat="1" ht="33" customHeight="1">
      <c r="A413" s="35"/>
      <c r="B413" s="36"/>
      <c r="C413" s="205" t="s">
        <v>280</v>
      </c>
      <c r="D413" s="205" t="s">
        <v>146</v>
      </c>
      <c r="E413" s="206" t="s">
        <v>397</v>
      </c>
      <c r="F413" s="207" t="s">
        <v>398</v>
      </c>
      <c r="G413" s="208" t="s">
        <v>232</v>
      </c>
      <c r="H413" s="209">
        <v>30</v>
      </c>
      <c r="I413" s="210"/>
      <c r="J413" s="211">
        <f>ROUND(I413*H413,2)</f>
        <v>0</v>
      </c>
      <c r="K413" s="212"/>
      <c r="L413" s="40"/>
      <c r="M413" s="213" t="s">
        <v>1</v>
      </c>
      <c r="N413" s="214" t="s">
        <v>38</v>
      </c>
      <c r="O413" s="72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7" t="s">
        <v>150</v>
      </c>
      <c r="AT413" s="217" t="s">
        <v>146</v>
      </c>
      <c r="AU413" s="217" t="s">
        <v>83</v>
      </c>
      <c r="AY413" s="18" t="s">
        <v>144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81</v>
      </c>
      <c r="BK413" s="218">
        <f>ROUND(I413*H413,2)</f>
        <v>0</v>
      </c>
      <c r="BL413" s="18" t="s">
        <v>150</v>
      </c>
      <c r="BM413" s="217" t="s">
        <v>399</v>
      </c>
    </row>
    <row r="414" spans="1:65" s="13" customFormat="1" ht="11.25">
      <c r="B414" s="219"/>
      <c r="C414" s="220"/>
      <c r="D414" s="221" t="s">
        <v>152</v>
      </c>
      <c r="E414" s="222" t="s">
        <v>1</v>
      </c>
      <c r="F414" s="223" t="s">
        <v>400</v>
      </c>
      <c r="G414" s="220"/>
      <c r="H414" s="222" t="s">
        <v>1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152</v>
      </c>
      <c r="AU414" s="229" t="s">
        <v>83</v>
      </c>
      <c r="AV414" s="13" t="s">
        <v>81</v>
      </c>
      <c r="AW414" s="13" t="s">
        <v>30</v>
      </c>
      <c r="AX414" s="13" t="s">
        <v>73</v>
      </c>
      <c r="AY414" s="229" t="s">
        <v>144</v>
      </c>
    </row>
    <row r="415" spans="1:65" s="14" customFormat="1" ht="11.25">
      <c r="B415" s="230"/>
      <c r="C415" s="231"/>
      <c r="D415" s="221" t="s">
        <v>152</v>
      </c>
      <c r="E415" s="232" t="s">
        <v>1</v>
      </c>
      <c r="F415" s="233" t="s">
        <v>401</v>
      </c>
      <c r="G415" s="231"/>
      <c r="H415" s="234">
        <v>30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152</v>
      </c>
      <c r="AU415" s="240" t="s">
        <v>83</v>
      </c>
      <c r="AV415" s="14" t="s">
        <v>83</v>
      </c>
      <c r="AW415" s="14" t="s">
        <v>30</v>
      </c>
      <c r="AX415" s="14" t="s">
        <v>73</v>
      </c>
      <c r="AY415" s="240" t="s">
        <v>144</v>
      </c>
    </row>
    <row r="416" spans="1:65" s="15" customFormat="1" ht="11.25">
      <c r="B416" s="241"/>
      <c r="C416" s="242"/>
      <c r="D416" s="221" t="s">
        <v>152</v>
      </c>
      <c r="E416" s="243" t="s">
        <v>1</v>
      </c>
      <c r="F416" s="244" t="s">
        <v>155</v>
      </c>
      <c r="G416" s="242"/>
      <c r="H416" s="245">
        <v>30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AT416" s="251" t="s">
        <v>152</v>
      </c>
      <c r="AU416" s="251" t="s">
        <v>83</v>
      </c>
      <c r="AV416" s="15" t="s">
        <v>150</v>
      </c>
      <c r="AW416" s="15" t="s">
        <v>30</v>
      </c>
      <c r="AX416" s="15" t="s">
        <v>81</v>
      </c>
      <c r="AY416" s="251" t="s">
        <v>144</v>
      </c>
    </row>
    <row r="417" spans="1:65" s="2" customFormat="1" ht="16.5" customHeight="1">
      <c r="A417" s="35"/>
      <c r="B417" s="36"/>
      <c r="C417" s="252" t="s">
        <v>402</v>
      </c>
      <c r="D417" s="252" t="s">
        <v>213</v>
      </c>
      <c r="E417" s="253" t="s">
        <v>403</v>
      </c>
      <c r="F417" s="254" t="s">
        <v>404</v>
      </c>
      <c r="G417" s="255" t="s">
        <v>232</v>
      </c>
      <c r="H417" s="256">
        <v>252</v>
      </c>
      <c r="I417" s="257"/>
      <c r="J417" s="258">
        <f>ROUND(I417*H417,2)</f>
        <v>0</v>
      </c>
      <c r="K417" s="259"/>
      <c r="L417" s="260"/>
      <c r="M417" s="261" t="s">
        <v>1</v>
      </c>
      <c r="N417" s="262" t="s">
        <v>38</v>
      </c>
      <c r="O417" s="72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17" t="s">
        <v>158</v>
      </c>
      <c r="AT417" s="217" t="s">
        <v>213</v>
      </c>
      <c r="AU417" s="217" t="s">
        <v>83</v>
      </c>
      <c r="AY417" s="18" t="s">
        <v>144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8" t="s">
        <v>81</v>
      </c>
      <c r="BK417" s="218">
        <f>ROUND(I417*H417,2)</f>
        <v>0</v>
      </c>
      <c r="BL417" s="18" t="s">
        <v>150</v>
      </c>
      <c r="BM417" s="217" t="s">
        <v>405</v>
      </c>
    </row>
    <row r="418" spans="1:65" s="14" customFormat="1" ht="11.25">
      <c r="B418" s="230"/>
      <c r="C418" s="231"/>
      <c r="D418" s="221" t="s">
        <v>152</v>
      </c>
      <c r="E418" s="232" t="s">
        <v>1</v>
      </c>
      <c r="F418" s="233" t="s">
        <v>248</v>
      </c>
      <c r="G418" s="231"/>
      <c r="H418" s="234">
        <v>240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AT418" s="240" t="s">
        <v>152</v>
      </c>
      <c r="AU418" s="240" t="s">
        <v>83</v>
      </c>
      <c r="AV418" s="14" t="s">
        <v>83</v>
      </c>
      <c r="AW418" s="14" t="s">
        <v>30</v>
      </c>
      <c r="AX418" s="14" t="s">
        <v>73</v>
      </c>
      <c r="AY418" s="240" t="s">
        <v>144</v>
      </c>
    </row>
    <row r="419" spans="1:65" s="15" customFormat="1" ht="11.25">
      <c r="B419" s="241"/>
      <c r="C419" s="242"/>
      <c r="D419" s="221" t="s">
        <v>152</v>
      </c>
      <c r="E419" s="243" t="s">
        <v>1</v>
      </c>
      <c r="F419" s="244" t="s">
        <v>155</v>
      </c>
      <c r="G419" s="242"/>
      <c r="H419" s="245">
        <v>240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AT419" s="251" t="s">
        <v>152</v>
      </c>
      <c r="AU419" s="251" t="s">
        <v>83</v>
      </c>
      <c r="AV419" s="15" t="s">
        <v>150</v>
      </c>
      <c r="AW419" s="15" t="s">
        <v>30</v>
      </c>
      <c r="AX419" s="15" t="s">
        <v>81</v>
      </c>
      <c r="AY419" s="251" t="s">
        <v>144</v>
      </c>
    </row>
    <row r="420" spans="1:65" s="14" customFormat="1" ht="11.25">
      <c r="B420" s="230"/>
      <c r="C420" s="231"/>
      <c r="D420" s="221" t="s">
        <v>152</v>
      </c>
      <c r="E420" s="231"/>
      <c r="F420" s="233" t="s">
        <v>406</v>
      </c>
      <c r="G420" s="231"/>
      <c r="H420" s="234">
        <v>252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152</v>
      </c>
      <c r="AU420" s="240" t="s">
        <v>83</v>
      </c>
      <c r="AV420" s="14" t="s">
        <v>83</v>
      </c>
      <c r="AW420" s="14" t="s">
        <v>4</v>
      </c>
      <c r="AX420" s="14" t="s">
        <v>81</v>
      </c>
      <c r="AY420" s="240" t="s">
        <v>144</v>
      </c>
    </row>
    <row r="421" spans="1:65" s="2" customFormat="1" ht="21.75" customHeight="1">
      <c r="A421" s="35"/>
      <c r="B421" s="36"/>
      <c r="C421" s="252" t="s">
        <v>284</v>
      </c>
      <c r="D421" s="252" t="s">
        <v>213</v>
      </c>
      <c r="E421" s="253" t="s">
        <v>407</v>
      </c>
      <c r="F421" s="254" t="s">
        <v>408</v>
      </c>
      <c r="G421" s="255" t="s">
        <v>232</v>
      </c>
      <c r="H421" s="256">
        <v>30.9</v>
      </c>
      <c r="I421" s="257"/>
      <c r="J421" s="258">
        <f>ROUND(I421*H421,2)</f>
        <v>0</v>
      </c>
      <c r="K421" s="259"/>
      <c r="L421" s="260"/>
      <c r="M421" s="261" t="s">
        <v>1</v>
      </c>
      <c r="N421" s="262" t="s">
        <v>38</v>
      </c>
      <c r="O421" s="72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17" t="s">
        <v>158</v>
      </c>
      <c r="AT421" s="217" t="s">
        <v>213</v>
      </c>
      <c r="AU421" s="217" t="s">
        <v>83</v>
      </c>
      <c r="AY421" s="18" t="s">
        <v>144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8" t="s">
        <v>81</v>
      </c>
      <c r="BK421" s="218">
        <f>ROUND(I421*H421,2)</f>
        <v>0</v>
      </c>
      <c r="BL421" s="18" t="s">
        <v>150</v>
      </c>
      <c r="BM421" s="217" t="s">
        <v>409</v>
      </c>
    </row>
    <row r="422" spans="1:65" s="13" customFormat="1" ht="11.25">
      <c r="B422" s="219"/>
      <c r="C422" s="220"/>
      <c r="D422" s="221" t="s">
        <v>152</v>
      </c>
      <c r="E422" s="222" t="s">
        <v>1</v>
      </c>
      <c r="F422" s="223" t="s">
        <v>325</v>
      </c>
      <c r="G422" s="220"/>
      <c r="H422" s="222" t="s">
        <v>1</v>
      </c>
      <c r="I422" s="224"/>
      <c r="J422" s="220"/>
      <c r="K422" s="220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152</v>
      </c>
      <c r="AU422" s="229" t="s">
        <v>83</v>
      </c>
      <c r="AV422" s="13" t="s">
        <v>81</v>
      </c>
      <c r="AW422" s="13" t="s">
        <v>30</v>
      </c>
      <c r="AX422" s="13" t="s">
        <v>73</v>
      </c>
      <c r="AY422" s="229" t="s">
        <v>144</v>
      </c>
    </row>
    <row r="423" spans="1:65" s="14" customFormat="1" ht="11.25">
      <c r="B423" s="230"/>
      <c r="C423" s="231"/>
      <c r="D423" s="221" t="s">
        <v>152</v>
      </c>
      <c r="E423" s="232" t="s">
        <v>1</v>
      </c>
      <c r="F423" s="233" t="s">
        <v>401</v>
      </c>
      <c r="G423" s="231"/>
      <c r="H423" s="234">
        <v>30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152</v>
      </c>
      <c r="AU423" s="240" t="s">
        <v>83</v>
      </c>
      <c r="AV423" s="14" t="s">
        <v>83</v>
      </c>
      <c r="AW423" s="14" t="s">
        <v>30</v>
      </c>
      <c r="AX423" s="14" t="s">
        <v>73</v>
      </c>
      <c r="AY423" s="240" t="s">
        <v>144</v>
      </c>
    </row>
    <row r="424" spans="1:65" s="15" customFormat="1" ht="11.25">
      <c r="B424" s="241"/>
      <c r="C424" s="242"/>
      <c r="D424" s="221" t="s">
        <v>152</v>
      </c>
      <c r="E424" s="243" t="s">
        <v>1</v>
      </c>
      <c r="F424" s="244" t="s">
        <v>155</v>
      </c>
      <c r="G424" s="242"/>
      <c r="H424" s="245">
        <v>30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AT424" s="251" t="s">
        <v>152</v>
      </c>
      <c r="AU424" s="251" t="s">
        <v>83</v>
      </c>
      <c r="AV424" s="15" t="s">
        <v>150</v>
      </c>
      <c r="AW424" s="15" t="s">
        <v>30</v>
      </c>
      <c r="AX424" s="15" t="s">
        <v>81</v>
      </c>
      <c r="AY424" s="251" t="s">
        <v>144</v>
      </c>
    </row>
    <row r="425" spans="1:65" s="14" customFormat="1" ht="11.25">
      <c r="B425" s="230"/>
      <c r="C425" s="231"/>
      <c r="D425" s="221" t="s">
        <v>152</v>
      </c>
      <c r="E425" s="231"/>
      <c r="F425" s="233" t="s">
        <v>410</v>
      </c>
      <c r="G425" s="231"/>
      <c r="H425" s="234">
        <v>30.9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152</v>
      </c>
      <c r="AU425" s="240" t="s">
        <v>83</v>
      </c>
      <c r="AV425" s="14" t="s">
        <v>83</v>
      </c>
      <c r="AW425" s="14" t="s">
        <v>4</v>
      </c>
      <c r="AX425" s="14" t="s">
        <v>81</v>
      </c>
      <c r="AY425" s="240" t="s">
        <v>144</v>
      </c>
    </row>
    <row r="426" spans="1:65" s="2" customFormat="1" ht="16.5" customHeight="1">
      <c r="A426" s="35"/>
      <c r="B426" s="36"/>
      <c r="C426" s="205" t="s">
        <v>411</v>
      </c>
      <c r="D426" s="205" t="s">
        <v>146</v>
      </c>
      <c r="E426" s="206" t="s">
        <v>412</v>
      </c>
      <c r="F426" s="207" t="s">
        <v>413</v>
      </c>
      <c r="G426" s="208" t="s">
        <v>264</v>
      </c>
      <c r="H426" s="209">
        <v>6</v>
      </c>
      <c r="I426" s="210"/>
      <c r="J426" s="211">
        <f>ROUND(I426*H426,2)</f>
        <v>0</v>
      </c>
      <c r="K426" s="212"/>
      <c r="L426" s="40"/>
      <c r="M426" s="213" t="s">
        <v>1</v>
      </c>
      <c r="N426" s="214" t="s">
        <v>38</v>
      </c>
      <c r="O426" s="72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17" t="s">
        <v>150</v>
      </c>
      <c r="AT426" s="217" t="s">
        <v>146</v>
      </c>
      <c r="AU426" s="217" t="s">
        <v>83</v>
      </c>
      <c r="AY426" s="18" t="s">
        <v>144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8" t="s">
        <v>81</v>
      </c>
      <c r="BK426" s="218">
        <f>ROUND(I426*H426,2)</f>
        <v>0</v>
      </c>
      <c r="BL426" s="18" t="s">
        <v>150</v>
      </c>
      <c r="BM426" s="217" t="s">
        <v>414</v>
      </c>
    </row>
    <row r="427" spans="1:65" s="14" customFormat="1" ht="11.25">
      <c r="B427" s="230"/>
      <c r="C427" s="231"/>
      <c r="D427" s="221" t="s">
        <v>152</v>
      </c>
      <c r="E427" s="232" t="s">
        <v>1</v>
      </c>
      <c r="F427" s="233" t="s">
        <v>151</v>
      </c>
      <c r="G427" s="231"/>
      <c r="H427" s="234">
        <v>6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152</v>
      </c>
      <c r="AU427" s="240" t="s">
        <v>83</v>
      </c>
      <c r="AV427" s="14" t="s">
        <v>83</v>
      </c>
      <c r="AW427" s="14" t="s">
        <v>30</v>
      </c>
      <c r="AX427" s="14" t="s">
        <v>73</v>
      </c>
      <c r="AY427" s="240" t="s">
        <v>144</v>
      </c>
    </row>
    <row r="428" spans="1:65" s="15" customFormat="1" ht="11.25">
      <c r="B428" s="241"/>
      <c r="C428" s="242"/>
      <c r="D428" s="221" t="s">
        <v>152</v>
      </c>
      <c r="E428" s="243" t="s">
        <v>1</v>
      </c>
      <c r="F428" s="244" t="s">
        <v>155</v>
      </c>
      <c r="G428" s="242"/>
      <c r="H428" s="245">
        <v>6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AT428" s="251" t="s">
        <v>152</v>
      </c>
      <c r="AU428" s="251" t="s">
        <v>83</v>
      </c>
      <c r="AV428" s="15" t="s">
        <v>150</v>
      </c>
      <c r="AW428" s="15" t="s">
        <v>30</v>
      </c>
      <c r="AX428" s="15" t="s">
        <v>81</v>
      </c>
      <c r="AY428" s="251" t="s">
        <v>144</v>
      </c>
    </row>
    <row r="429" spans="1:65" s="12" customFormat="1" ht="22.9" customHeight="1">
      <c r="B429" s="189"/>
      <c r="C429" s="190"/>
      <c r="D429" s="191" t="s">
        <v>72</v>
      </c>
      <c r="E429" s="203" t="s">
        <v>158</v>
      </c>
      <c r="F429" s="203" t="s">
        <v>415</v>
      </c>
      <c r="G429" s="190"/>
      <c r="H429" s="190"/>
      <c r="I429" s="193"/>
      <c r="J429" s="204">
        <f>BK429</f>
        <v>0</v>
      </c>
      <c r="K429" s="190"/>
      <c r="L429" s="195"/>
      <c r="M429" s="196"/>
      <c r="N429" s="197"/>
      <c r="O429" s="197"/>
      <c r="P429" s="198">
        <f>SUM(P430:P479)</f>
        <v>0</v>
      </c>
      <c r="Q429" s="197"/>
      <c r="R429" s="198">
        <f>SUM(R430:R479)</f>
        <v>0</v>
      </c>
      <c r="S429" s="197"/>
      <c r="T429" s="199">
        <f>SUM(T430:T479)</f>
        <v>0</v>
      </c>
      <c r="AR429" s="200" t="s">
        <v>81</v>
      </c>
      <c r="AT429" s="201" t="s">
        <v>72</v>
      </c>
      <c r="AU429" s="201" t="s">
        <v>81</v>
      </c>
      <c r="AY429" s="200" t="s">
        <v>144</v>
      </c>
      <c r="BK429" s="202">
        <f>SUM(BK430:BK479)</f>
        <v>0</v>
      </c>
    </row>
    <row r="430" spans="1:65" s="2" customFormat="1" ht="16.5" customHeight="1">
      <c r="A430" s="35"/>
      <c r="B430" s="36"/>
      <c r="C430" s="205" t="s">
        <v>290</v>
      </c>
      <c r="D430" s="205" t="s">
        <v>146</v>
      </c>
      <c r="E430" s="206" t="s">
        <v>416</v>
      </c>
      <c r="F430" s="207" t="s">
        <v>417</v>
      </c>
      <c r="G430" s="208" t="s">
        <v>149</v>
      </c>
      <c r="H430" s="209">
        <v>3.51</v>
      </c>
      <c r="I430" s="210"/>
      <c r="J430" s="211">
        <f>ROUND(I430*H430,2)</f>
        <v>0</v>
      </c>
      <c r="K430" s="212"/>
      <c r="L430" s="40"/>
      <c r="M430" s="213" t="s">
        <v>1</v>
      </c>
      <c r="N430" s="214" t="s">
        <v>38</v>
      </c>
      <c r="O430" s="72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17" t="s">
        <v>150</v>
      </c>
      <c r="AT430" s="217" t="s">
        <v>146</v>
      </c>
      <c r="AU430" s="217" t="s">
        <v>83</v>
      </c>
      <c r="AY430" s="18" t="s">
        <v>144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8" t="s">
        <v>81</v>
      </c>
      <c r="BK430" s="218">
        <f>ROUND(I430*H430,2)</f>
        <v>0</v>
      </c>
      <c r="BL430" s="18" t="s">
        <v>150</v>
      </c>
      <c r="BM430" s="217" t="s">
        <v>418</v>
      </c>
    </row>
    <row r="431" spans="1:65" s="13" customFormat="1" ht="11.25">
      <c r="B431" s="219"/>
      <c r="C431" s="220"/>
      <c r="D431" s="221" t="s">
        <v>152</v>
      </c>
      <c r="E431" s="222" t="s">
        <v>1</v>
      </c>
      <c r="F431" s="223" t="s">
        <v>419</v>
      </c>
      <c r="G431" s="220"/>
      <c r="H431" s="222" t="s">
        <v>1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152</v>
      </c>
      <c r="AU431" s="229" t="s">
        <v>83</v>
      </c>
      <c r="AV431" s="13" t="s">
        <v>81</v>
      </c>
      <c r="AW431" s="13" t="s">
        <v>30</v>
      </c>
      <c r="AX431" s="13" t="s">
        <v>73</v>
      </c>
      <c r="AY431" s="229" t="s">
        <v>144</v>
      </c>
    </row>
    <row r="432" spans="1:65" s="14" customFormat="1" ht="11.25">
      <c r="B432" s="230"/>
      <c r="C432" s="231"/>
      <c r="D432" s="221" t="s">
        <v>152</v>
      </c>
      <c r="E432" s="232" t="s">
        <v>1</v>
      </c>
      <c r="F432" s="233" t="s">
        <v>420</v>
      </c>
      <c r="G432" s="231"/>
      <c r="H432" s="234">
        <v>3.51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152</v>
      </c>
      <c r="AU432" s="240" t="s">
        <v>83</v>
      </c>
      <c r="AV432" s="14" t="s">
        <v>83</v>
      </c>
      <c r="AW432" s="14" t="s">
        <v>30</v>
      </c>
      <c r="AX432" s="14" t="s">
        <v>73</v>
      </c>
      <c r="AY432" s="240" t="s">
        <v>144</v>
      </c>
    </row>
    <row r="433" spans="1:65" s="15" customFormat="1" ht="11.25">
      <c r="B433" s="241"/>
      <c r="C433" s="242"/>
      <c r="D433" s="221" t="s">
        <v>152</v>
      </c>
      <c r="E433" s="243" t="s">
        <v>1</v>
      </c>
      <c r="F433" s="244" t="s">
        <v>155</v>
      </c>
      <c r="G433" s="242"/>
      <c r="H433" s="245">
        <v>3.51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AT433" s="251" t="s">
        <v>152</v>
      </c>
      <c r="AU433" s="251" t="s">
        <v>83</v>
      </c>
      <c r="AV433" s="15" t="s">
        <v>150</v>
      </c>
      <c r="AW433" s="15" t="s">
        <v>30</v>
      </c>
      <c r="AX433" s="15" t="s">
        <v>81</v>
      </c>
      <c r="AY433" s="251" t="s">
        <v>144</v>
      </c>
    </row>
    <row r="434" spans="1:65" s="2" customFormat="1" ht="21.75" customHeight="1">
      <c r="A434" s="35"/>
      <c r="B434" s="36"/>
      <c r="C434" s="252" t="s">
        <v>421</v>
      </c>
      <c r="D434" s="252" t="s">
        <v>213</v>
      </c>
      <c r="E434" s="253" t="s">
        <v>422</v>
      </c>
      <c r="F434" s="254" t="s">
        <v>423</v>
      </c>
      <c r="G434" s="255" t="s">
        <v>424</v>
      </c>
      <c r="H434" s="256">
        <v>8.19</v>
      </c>
      <c r="I434" s="257"/>
      <c r="J434" s="258">
        <f>ROUND(I434*H434,2)</f>
        <v>0</v>
      </c>
      <c r="K434" s="259"/>
      <c r="L434" s="260"/>
      <c r="M434" s="261" t="s">
        <v>1</v>
      </c>
      <c r="N434" s="262" t="s">
        <v>38</v>
      </c>
      <c r="O434" s="72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7" t="s">
        <v>158</v>
      </c>
      <c r="AT434" s="217" t="s">
        <v>213</v>
      </c>
      <c r="AU434" s="217" t="s">
        <v>83</v>
      </c>
      <c r="AY434" s="18" t="s">
        <v>144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8" t="s">
        <v>81</v>
      </c>
      <c r="BK434" s="218">
        <f>ROUND(I434*H434,2)</f>
        <v>0</v>
      </c>
      <c r="BL434" s="18" t="s">
        <v>150</v>
      </c>
      <c r="BM434" s="217" t="s">
        <v>425</v>
      </c>
    </row>
    <row r="435" spans="1:65" s="14" customFormat="1" ht="11.25">
      <c r="B435" s="230"/>
      <c r="C435" s="231"/>
      <c r="D435" s="221" t="s">
        <v>152</v>
      </c>
      <c r="E435" s="232" t="s">
        <v>1</v>
      </c>
      <c r="F435" s="233" t="s">
        <v>426</v>
      </c>
      <c r="G435" s="231"/>
      <c r="H435" s="234">
        <v>7.8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AT435" s="240" t="s">
        <v>152</v>
      </c>
      <c r="AU435" s="240" t="s">
        <v>83</v>
      </c>
      <c r="AV435" s="14" t="s">
        <v>83</v>
      </c>
      <c r="AW435" s="14" t="s">
        <v>30</v>
      </c>
      <c r="AX435" s="14" t="s">
        <v>73</v>
      </c>
      <c r="AY435" s="240" t="s">
        <v>144</v>
      </c>
    </row>
    <row r="436" spans="1:65" s="15" customFormat="1" ht="11.25">
      <c r="B436" s="241"/>
      <c r="C436" s="242"/>
      <c r="D436" s="221" t="s">
        <v>152</v>
      </c>
      <c r="E436" s="243" t="s">
        <v>1</v>
      </c>
      <c r="F436" s="244" t="s">
        <v>155</v>
      </c>
      <c r="G436" s="242"/>
      <c r="H436" s="245">
        <v>7.8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AT436" s="251" t="s">
        <v>152</v>
      </c>
      <c r="AU436" s="251" t="s">
        <v>83</v>
      </c>
      <c r="AV436" s="15" t="s">
        <v>150</v>
      </c>
      <c r="AW436" s="15" t="s">
        <v>30</v>
      </c>
      <c r="AX436" s="15" t="s">
        <v>81</v>
      </c>
      <c r="AY436" s="251" t="s">
        <v>144</v>
      </c>
    </row>
    <row r="437" spans="1:65" s="14" customFormat="1" ht="11.25">
      <c r="B437" s="230"/>
      <c r="C437" s="231"/>
      <c r="D437" s="221" t="s">
        <v>152</v>
      </c>
      <c r="E437" s="231"/>
      <c r="F437" s="233" t="s">
        <v>427</v>
      </c>
      <c r="G437" s="231"/>
      <c r="H437" s="234">
        <v>8.19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AT437" s="240" t="s">
        <v>152</v>
      </c>
      <c r="AU437" s="240" t="s">
        <v>83</v>
      </c>
      <c r="AV437" s="14" t="s">
        <v>83</v>
      </c>
      <c r="AW437" s="14" t="s">
        <v>4</v>
      </c>
      <c r="AX437" s="14" t="s">
        <v>81</v>
      </c>
      <c r="AY437" s="240" t="s">
        <v>144</v>
      </c>
    </row>
    <row r="438" spans="1:65" s="2" customFormat="1" ht="21.75" customHeight="1">
      <c r="A438" s="35"/>
      <c r="B438" s="36"/>
      <c r="C438" s="205" t="s">
        <v>296</v>
      </c>
      <c r="D438" s="205" t="s">
        <v>146</v>
      </c>
      <c r="E438" s="206" t="s">
        <v>428</v>
      </c>
      <c r="F438" s="207" t="s">
        <v>429</v>
      </c>
      <c r="G438" s="208" t="s">
        <v>264</v>
      </c>
      <c r="H438" s="209">
        <v>39</v>
      </c>
      <c r="I438" s="210"/>
      <c r="J438" s="211">
        <f>ROUND(I438*H438,2)</f>
        <v>0</v>
      </c>
      <c r="K438" s="212"/>
      <c r="L438" s="40"/>
      <c r="M438" s="213" t="s">
        <v>1</v>
      </c>
      <c r="N438" s="214" t="s">
        <v>38</v>
      </c>
      <c r="O438" s="72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7" t="s">
        <v>150</v>
      </c>
      <c r="AT438" s="217" t="s">
        <v>146</v>
      </c>
      <c r="AU438" s="217" t="s">
        <v>83</v>
      </c>
      <c r="AY438" s="18" t="s">
        <v>144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8" t="s">
        <v>81</v>
      </c>
      <c r="BK438" s="218">
        <f>ROUND(I438*H438,2)</f>
        <v>0</v>
      </c>
      <c r="BL438" s="18" t="s">
        <v>150</v>
      </c>
      <c r="BM438" s="217" t="s">
        <v>430</v>
      </c>
    </row>
    <row r="439" spans="1:65" s="14" customFormat="1" ht="11.25">
      <c r="B439" s="230"/>
      <c r="C439" s="231"/>
      <c r="D439" s="221" t="s">
        <v>152</v>
      </c>
      <c r="E439" s="232" t="s">
        <v>1</v>
      </c>
      <c r="F439" s="233" t="s">
        <v>356</v>
      </c>
      <c r="G439" s="231"/>
      <c r="H439" s="234">
        <v>39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AT439" s="240" t="s">
        <v>152</v>
      </c>
      <c r="AU439" s="240" t="s">
        <v>83</v>
      </c>
      <c r="AV439" s="14" t="s">
        <v>83</v>
      </c>
      <c r="AW439" s="14" t="s">
        <v>30</v>
      </c>
      <c r="AX439" s="14" t="s">
        <v>73</v>
      </c>
      <c r="AY439" s="240" t="s">
        <v>144</v>
      </c>
    </row>
    <row r="440" spans="1:65" s="15" customFormat="1" ht="11.25">
      <c r="B440" s="241"/>
      <c r="C440" s="242"/>
      <c r="D440" s="221" t="s">
        <v>152</v>
      </c>
      <c r="E440" s="243" t="s">
        <v>1</v>
      </c>
      <c r="F440" s="244" t="s">
        <v>155</v>
      </c>
      <c r="G440" s="242"/>
      <c r="H440" s="245">
        <v>39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AT440" s="251" t="s">
        <v>152</v>
      </c>
      <c r="AU440" s="251" t="s">
        <v>83</v>
      </c>
      <c r="AV440" s="15" t="s">
        <v>150</v>
      </c>
      <c r="AW440" s="15" t="s">
        <v>30</v>
      </c>
      <c r="AX440" s="15" t="s">
        <v>81</v>
      </c>
      <c r="AY440" s="251" t="s">
        <v>144</v>
      </c>
    </row>
    <row r="441" spans="1:65" s="2" customFormat="1" ht="21.75" customHeight="1">
      <c r="A441" s="35"/>
      <c r="B441" s="36"/>
      <c r="C441" s="205" t="s">
        <v>431</v>
      </c>
      <c r="D441" s="205" t="s">
        <v>146</v>
      </c>
      <c r="E441" s="206" t="s">
        <v>432</v>
      </c>
      <c r="F441" s="207" t="s">
        <v>433</v>
      </c>
      <c r="G441" s="208" t="s">
        <v>424</v>
      </c>
      <c r="H441" s="209">
        <v>5</v>
      </c>
      <c r="I441" s="210"/>
      <c r="J441" s="211">
        <f>ROUND(I441*H441,2)</f>
        <v>0</v>
      </c>
      <c r="K441" s="212"/>
      <c r="L441" s="40"/>
      <c r="M441" s="213" t="s">
        <v>1</v>
      </c>
      <c r="N441" s="214" t="s">
        <v>38</v>
      </c>
      <c r="O441" s="72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7" t="s">
        <v>150</v>
      </c>
      <c r="AT441" s="217" t="s">
        <v>146</v>
      </c>
      <c r="AU441" s="217" t="s">
        <v>83</v>
      </c>
      <c r="AY441" s="18" t="s">
        <v>144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81</v>
      </c>
      <c r="BK441" s="218">
        <f>ROUND(I441*H441,2)</f>
        <v>0</v>
      </c>
      <c r="BL441" s="18" t="s">
        <v>150</v>
      </c>
      <c r="BM441" s="217" t="s">
        <v>434</v>
      </c>
    </row>
    <row r="442" spans="1:65" s="14" customFormat="1" ht="11.25">
      <c r="B442" s="230"/>
      <c r="C442" s="231"/>
      <c r="D442" s="221" t="s">
        <v>152</v>
      </c>
      <c r="E442" s="232" t="s">
        <v>1</v>
      </c>
      <c r="F442" s="233" t="s">
        <v>176</v>
      </c>
      <c r="G442" s="231"/>
      <c r="H442" s="234">
        <v>5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152</v>
      </c>
      <c r="AU442" s="240" t="s">
        <v>83</v>
      </c>
      <c r="AV442" s="14" t="s">
        <v>83</v>
      </c>
      <c r="AW442" s="14" t="s">
        <v>30</v>
      </c>
      <c r="AX442" s="14" t="s">
        <v>73</v>
      </c>
      <c r="AY442" s="240" t="s">
        <v>144</v>
      </c>
    </row>
    <row r="443" spans="1:65" s="15" customFormat="1" ht="11.25">
      <c r="B443" s="241"/>
      <c r="C443" s="242"/>
      <c r="D443" s="221" t="s">
        <v>152</v>
      </c>
      <c r="E443" s="243" t="s">
        <v>1</v>
      </c>
      <c r="F443" s="244" t="s">
        <v>155</v>
      </c>
      <c r="G443" s="242"/>
      <c r="H443" s="245">
        <v>5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AT443" s="251" t="s">
        <v>152</v>
      </c>
      <c r="AU443" s="251" t="s">
        <v>83</v>
      </c>
      <c r="AV443" s="15" t="s">
        <v>150</v>
      </c>
      <c r="AW443" s="15" t="s">
        <v>30</v>
      </c>
      <c r="AX443" s="15" t="s">
        <v>81</v>
      </c>
      <c r="AY443" s="251" t="s">
        <v>144</v>
      </c>
    </row>
    <row r="444" spans="1:65" s="2" customFormat="1" ht="21.75" customHeight="1">
      <c r="A444" s="35"/>
      <c r="B444" s="36"/>
      <c r="C444" s="252" t="s">
        <v>435</v>
      </c>
      <c r="D444" s="252" t="s">
        <v>213</v>
      </c>
      <c r="E444" s="253" t="s">
        <v>436</v>
      </c>
      <c r="F444" s="254" t="s">
        <v>437</v>
      </c>
      <c r="G444" s="255" t="s">
        <v>424</v>
      </c>
      <c r="H444" s="256">
        <v>5</v>
      </c>
      <c r="I444" s="257"/>
      <c r="J444" s="258">
        <f>ROUND(I444*H444,2)</f>
        <v>0</v>
      </c>
      <c r="K444" s="259"/>
      <c r="L444" s="260"/>
      <c r="M444" s="261" t="s">
        <v>1</v>
      </c>
      <c r="N444" s="262" t="s">
        <v>38</v>
      </c>
      <c r="O444" s="72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17" t="s">
        <v>158</v>
      </c>
      <c r="AT444" s="217" t="s">
        <v>213</v>
      </c>
      <c r="AU444" s="217" t="s">
        <v>83</v>
      </c>
      <c r="AY444" s="18" t="s">
        <v>144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8" t="s">
        <v>81</v>
      </c>
      <c r="BK444" s="218">
        <f>ROUND(I444*H444,2)</f>
        <v>0</v>
      </c>
      <c r="BL444" s="18" t="s">
        <v>150</v>
      </c>
      <c r="BM444" s="217" t="s">
        <v>438</v>
      </c>
    </row>
    <row r="445" spans="1:65" s="14" customFormat="1" ht="11.25">
      <c r="B445" s="230"/>
      <c r="C445" s="231"/>
      <c r="D445" s="221" t="s">
        <v>152</v>
      </c>
      <c r="E445" s="232" t="s">
        <v>1</v>
      </c>
      <c r="F445" s="233" t="s">
        <v>176</v>
      </c>
      <c r="G445" s="231"/>
      <c r="H445" s="234">
        <v>5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152</v>
      </c>
      <c r="AU445" s="240" t="s">
        <v>83</v>
      </c>
      <c r="AV445" s="14" t="s">
        <v>83</v>
      </c>
      <c r="AW445" s="14" t="s">
        <v>30</v>
      </c>
      <c r="AX445" s="14" t="s">
        <v>73</v>
      </c>
      <c r="AY445" s="240" t="s">
        <v>144</v>
      </c>
    </row>
    <row r="446" spans="1:65" s="15" customFormat="1" ht="11.25">
      <c r="B446" s="241"/>
      <c r="C446" s="242"/>
      <c r="D446" s="221" t="s">
        <v>152</v>
      </c>
      <c r="E446" s="243" t="s">
        <v>1</v>
      </c>
      <c r="F446" s="244" t="s">
        <v>155</v>
      </c>
      <c r="G446" s="242"/>
      <c r="H446" s="245">
        <v>5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AT446" s="251" t="s">
        <v>152</v>
      </c>
      <c r="AU446" s="251" t="s">
        <v>83</v>
      </c>
      <c r="AV446" s="15" t="s">
        <v>150</v>
      </c>
      <c r="AW446" s="15" t="s">
        <v>30</v>
      </c>
      <c r="AX446" s="15" t="s">
        <v>81</v>
      </c>
      <c r="AY446" s="251" t="s">
        <v>144</v>
      </c>
    </row>
    <row r="447" spans="1:65" s="2" customFormat="1" ht="21.75" customHeight="1">
      <c r="A447" s="35"/>
      <c r="B447" s="36"/>
      <c r="C447" s="205" t="s">
        <v>439</v>
      </c>
      <c r="D447" s="205" t="s">
        <v>146</v>
      </c>
      <c r="E447" s="206" t="s">
        <v>440</v>
      </c>
      <c r="F447" s="207" t="s">
        <v>441</v>
      </c>
      <c r="G447" s="208" t="s">
        <v>424</v>
      </c>
      <c r="H447" s="209">
        <v>5</v>
      </c>
      <c r="I447" s="210"/>
      <c r="J447" s="211">
        <f>ROUND(I447*H447,2)</f>
        <v>0</v>
      </c>
      <c r="K447" s="212"/>
      <c r="L447" s="40"/>
      <c r="M447" s="213" t="s">
        <v>1</v>
      </c>
      <c r="N447" s="214" t="s">
        <v>38</v>
      </c>
      <c r="O447" s="72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7" t="s">
        <v>150</v>
      </c>
      <c r="AT447" s="217" t="s">
        <v>146</v>
      </c>
      <c r="AU447" s="217" t="s">
        <v>83</v>
      </c>
      <c r="AY447" s="18" t="s">
        <v>144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81</v>
      </c>
      <c r="BK447" s="218">
        <f>ROUND(I447*H447,2)</f>
        <v>0</v>
      </c>
      <c r="BL447" s="18" t="s">
        <v>150</v>
      </c>
      <c r="BM447" s="217" t="s">
        <v>442</v>
      </c>
    </row>
    <row r="448" spans="1:65" s="14" customFormat="1" ht="11.25">
      <c r="B448" s="230"/>
      <c r="C448" s="231"/>
      <c r="D448" s="221" t="s">
        <v>152</v>
      </c>
      <c r="E448" s="232" t="s">
        <v>1</v>
      </c>
      <c r="F448" s="233" t="s">
        <v>176</v>
      </c>
      <c r="G448" s="231"/>
      <c r="H448" s="234">
        <v>5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152</v>
      </c>
      <c r="AU448" s="240" t="s">
        <v>83</v>
      </c>
      <c r="AV448" s="14" t="s">
        <v>83</v>
      </c>
      <c r="AW448" s="14" t="s">
        <v>30</v>
      </c>
      <c r="AX448" s="14" t="s">
        <v>73</v>
      </c>
      <c r="AY448" s="240" t="s">
        <v>144</v>
      </c>
    </row>
    <row r="449" spans="1:65" s="15" customFormat="1" ht="11.25">
      <c r="B449" s="241"/>
      <c r="C449" s="242"/>
      <c r="D449" s="221" t="s">
        <v>152</v>
      </c>
      <c r="E449" s="243" t="s">
        <v>1</v>
      </c>
      <c r="F449" s="244" t="s">
        <v>155</v>
      </c>
      <c r="G449" s="242"/>
      <c r="H449" s="245">
        <v>5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AT449" s="251" t="s">
        <v>152</v>
      </c>
      <c r="AU449" s="251" t="s">
        <v>83</v>
      </c>
      <c r="AV449" s="15" t="s">
        <v>150</v>
      </c>
      <c r="AW449" s="15" t="s">
        <v>30</v>
      </c>
      <c r="AX449" s="15" t="s">
        <v>81</v>
      </c>
      <c r="AY449" s="251" t="s">
        <v>144</v>
      </c>
    </row>
    <row r="450" spans="1:65" s="2" customFormat="1" ht="21.75" customHeight="1">
      <c r="A450" s="35"/>
      <c r="B450" s="36"/>
      <c r="C450" s="252" t="s">
        <v>307</v>
      </c>
      <c r="D450" s="252" t="s">
        <v>213</v>
      </c>
      <c r="E450" s="253" t="s">
        <v>443</v>
      </c>
      <c r="F450" s="254" t="s">
        <v>444</v>
      </c>
      <c r="G450" s="255" t="s">
        <v>424</v>
      </c>
      <c r="H450" s="256">
        <v>5</v>
      </c>
      <c r="I450" s="257"/>
      <c r="J450" s="258">
        <f>ROUND(I450*H450,2)</f>
        <v>0</v>
      </c>
      <c r="K450" s="259"/>
      <c r="L450" s="260"/>
      <c r="M450" s="261" t="s">
        <v>1</v>
      </c>
      <c r="N450" s="262" t="s">
        <v>38</v>
      </c>
      <c r="O450" s="72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17" t="s">
        <v>158</v>
      </c>
      <c r="AT450" s="217" t="s">
        <v>213</v>
      </c>
      <c r="AU450" s="217" t="s">
        <v>83</v>
      </c>
      <c r="AY450" s="18" t="s">
        <v>144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81</v>
      </c>
      <c r="BK450" s="218">
        <f>ROUND(I450*H450,2)</f>
        <v>0</v>
      </c>
      <c r="BL450" s="18" t="s">
        <v>150</v>
      </c>
      <c r="BM450" s="217" t="s">
        <v>445</v>
      </c>
    </row>
    <row r="451" spans="1:65" s="14" customFormat="1" ht="11.25">
      <c r="B451" s="230"/>
      <c r="C451" s="231"/>
      <c r="D451" s="221" t="s">
        <v>152</v>
      </c>
      <c r="E451" s="232" t="s">
        <v>1</v>
      </c>
      <c r="F451" s="233" t="s">
        <v>176</v>
      </c>
      <c r="G451" s="231"/>
      <c r="H451" s="234">
        <v>5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152</v>
      </c>
      <c r="AU451" s="240" t="s">
        <v>83</v>
      </c>
      <c r="AV451" s="14" t="s">
        <v>83</v>
      </c>
      <c r="AW451" s="14" t="s">
        <v>30</v>
      </c>
      <c r="AX451" s="14" t="s">
        <v>73</v>
      </c>
      <c r="AY451" s="240" t="s">
        <v>144</v>
      </c>
    </row>
    <row r="452" spans="1:65" s="15" customFormat="1" ht="11.25">
      <c r="B452" s="241"/>
      <c r="C452" s="242"/>
      <c r="D452" s="221" t="s">
        <v>152</v>
      </c>
      <c r="E452" s="243" t="s">
        <v>1</v>
      </c>
      <c r="F452" s="244" t="s">
        <v>155</v>
      </c>
      <c r="G452" s="242"/>
      <c r="H452" s="245">
        <v>5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AT452" s="251" t="s">
        <v>152</v>
      </c>
      <c r="AU452" s="251" t="s">
        <v>83</v>
      </c>
      <c r="AV452" s="15" t="s">
        <v>150</v>
      </c>
      <c r="AW452" s="15" t="s">
        <v>30</v>
      </c>
      <c r="AX452" s="15" t="s">
        <v>81</v>
      </c>
      <c r="AY452" s="251" t="s">
        <v>144</v>
      </c>
    </row>
    <row r="453" spans="1:65" s="2" customFormat="1" ht="16.5" customHeight="1">
      <c r="A453" s="35"/>
      <c r="B453" s="36"/>
      <c r="C453" s="252" t="s">
        <v>446</v>
      </c>
      <c r="D453" s="252" t="s">
        <v>213</v>
      </c>
      <c r="E453" s="253" t="s">
        <v>447</v>
      </c>
      <c r="F453" s="254" t="s">
        <v>448</v>
      </c>
      <c r="G453" s="255" t="s">
        <v>424</v>
      </c>
      <c r="H453" s="256">
        <v>5</v>
      </c>
      <c r="I453" s="257"/>
      <c r="J453" s="258">
        <f>ROUND(I453*H453,2)</f>
        <v>0</v>
      </c>
      <c r="K453" s="259"/>
      <c r="L453" s="260"/>
      <c r="M453" s="261" t="s">
        <v>1</v>
      </c>
      <c r="N453" s="262" t="s">
        <v>38</v>
      </c>
      <c r="O453" s="72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7" t="s">
        <v>158</v>
      </c>
      <c r="AT453" s="217" t="s">
        <v>213</v>
      </c>
      <c r="AU453" s="217" t="s">
        <v>83</v>
      </c>
      <c r="AY453" s="18" t="s">
        <v>144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81</v>
      </c>
      <c r="BK453" s="218">
        <f>ROUND(I453*H453,2)</f>
        <v>0</v>
      </c>
      <c r="BL453" s="18" t="s">
        <v>150</v>
      </c>
      <c r="BM453" s="217" t="s">
        <v>449</v>
      </c>
    </row>
    <row r="454" spans="1:65" s="14" customFormat="1" ht="11.25">
      <c r="B454" s="230"/>
      <c r="C454" s="231"/>
      <c r="D454" s="221" t="s">
        <v>152</v>
      </c>
      <c r="E454" s="232" t="s">
        <v>1</v>
      </c>
      <c r="F454" s="233" t="s">
        <v>176</v>
      </c>
      <c r="G454" s="231"/>
      <c r="H454" s="234">
        <v>5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AT454" s="240" t="s">
        <v>152</v>
      </c>
      <c r="AU454" s="240" t="s">
        <v>83</v>
      </c>
      <c r="AV454" s="14" t="s">
        <v>83</v>
      </c>
      <c r="AW454" s="14" t="s">
        <v>30</v>
      </c>
      <c r="AX454" s="14" t="s">
        <v>73</v>
      </c>
      <c r="AY454" s="240" t="s">
        <v>144</v>
      </c>
    </row>
    <row r="455" spans="1:65" s="15" customFormat="1" ht="11.25">
      <c r="B455" s="241"/>
      <c r="C455" s="242"/>
      <c r="D455" s="221" t="s">
        <v>152</v>
      </c>
      <c r="E455" s="243" t="s">
        <v>1</v>
      </c>
      <c r="F455" s="244" t="s">
        <v>155</v>
      </c>
      <c r="G455" s="242"/>
      <c r="H455" s="245">
        <v>5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AT455" s="251" t="s">
        <v>152</v>
      </c>
      <c r="AU455" s="251" t="s">
        <v>83</v>
      </c>
      <c r="AV455" s="15" t="s">
        <v>150</v>
      </c>
      <c r="AW455" s="15" t="s">
        <v>30</v>
      </c>
      <c r="AX455" s="15" t="s">
        <v>81</v>
      </c>
      <c r="AY455" s="251" t="s">
        <v>144</v>
      </c>
    </row>
    <row r="456" spans="1:65" s="2" customFormat="1" ht="21.75" customHeight="1">
      <c r="A456" s="35"/>
      <c r="B456" s="36"/>
      <c r="C456" s="252" t="s">
        <v>311</v>
      </c>
      <c r="D456" s="252" t="s">
        <v>213</v>
      </c>
      <c r="E456" s="253" t="s">
        <v>450</v>
      </c>
      <c r="F456" s="254" t="s">
        <v>451</v>
      </c>
      <c r="G456" s="255" t="s">
        <v>424</v>
      </c>
      <c r="H456" s="256">
        <v>5</v>
      </c>
      <c r="I456" s="257"/>
      <c r="J456" s="258">
        <f>ROUND(I456*H456,2)</f>
        <v>0</v>
      </c>
      <c r="K456" s="259"/>
      <c r="L456" s="260"/>
      <c r="M456" s="261" t="s">
        <v>1</v>
      </c>
      <c r="N456" s="262" t="s">
        <v>38</v>
      </c>
      <c r="O456" s="72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17" t="s">
        <v>158</v>
      </c>
      <c r="AT456" s="217" t="s">
        <v>213</v>
      </c>
      <c r="AU456" s="217" t="s">
        <v>83</v>
      </c>
      <c r="AY456" s="18" t="s">
        <v>144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81</v>
      </c>
      <c r="BK456" s="218">
        <f>ROUND(I456*H456,2)</f>
        <v>0</v>
      </c>
      <c r="BL456" s="18" t="s">
        <v>150</v>
      </c>
      <c r="BM456" s="217" t="s">
        <v>452</v>
      </c>
    </row>
    <row r="457" spans="1:65" s="14" customFormat="1" ht="11.25">
      <c r="B457" s="230"/>
      <c r="C457" s="231"/>
      <c r="D457" s="221" t="s">
        <v>152</v>
      </c>
      <c r="E457" s="232" t="s">
        <v>1</v>
      </c>
      <c r="F457" s="233" t="s">
        <v>176</v>
      </c>
      <c r="G457" s="231"/>
      <c r="H457" s="234">
        <v>5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AT457" s="240" t="s">
        <v>152</v>
      </c>
      <c r="AU457" s="240" t="s">
        <v>83</v>
      </c>
      <c r="AV457" s="14" t="s">
        <v>83</v>
      </c>
      <c r="AW457" s="14" t="s">
        <v>30</v>
      </c>
      <c r="AX457" s="14" t="s">
        <v>73</v>
      </c>
      <c r="AY457" s="240" t="s">
        <v>144</v>
      </c>
    </row>
    <row r="458" spans="1:65" s="15" customFormat="1" ht="11.25">
      <c r="B458" s="241"/>
      <c r="C458" s="242"/>
      <c r="D458" s="221" t="s">
        <v>152</v>
      </c>
      <c r="E458" s="243" t="s">
        <v>1</v>
      </c>
      <c r="F458" s="244" t="s">
        <v>155</v>
      </c>
      <c r="G458" s="242"/>
      <c r="H458" s="245">
        <v>5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AT458" s="251" t="s">
        <v>152</v>
      </c>
      <c r="AU458" s="251" t="s">
        <v>83</v>
      </c>
      <c r="AV458" s="15" t="s">
        <v>150</v>
      </c>
      <c r="AW458" s="15" t="s">
        <v>30</v>
      </c>
      <c r="AX458" s="15" t="s">
        <v>81</v>
      </c>
      <c r="AY458" s="251" t="s">
        <v>144</v>
      </c>
    </row>
    <row r="459" spans="1:65" s="2" customFormat="1" ht="16.5" customHeight="1">
      <c r="A459" s="35"/>
      <c r="B459" s="36"/>
      <c r="C459" s="252" t="s">
        <v>453</v>
      </c>
      <c r="D459" s="252" t="s">
        <v>213</v>
      </c>
      <c r="E459" s="253" t="s">
        <v>454</v>
      </c>
      <c r="F459" s="254" t="s">
        <v>455</v>
      </c>
      <c r="G459" s="255" t="s">
        <v>424</v>
      </c>
      <c r="H459" s="256">
        <v>5</v>
      </c>
      <c r="I459" s="257"/>
      <c r="J459" s="258">
        <f>ROUND(I459*H459,2)</f>
        <v>0</v>
      </c>
      <c r="K459" s="259"/>
      <c r="L459" s="260"/>
      <c r="M459" s="261" t="s">
        <v>1</v>
      </c>
      <c r="N459" s="262" t="s">
        <v>38</v>
      </c>
      <c r="O459" s="72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17" t="s">
        <v>158</v>
      </c>
      <c r="AT459" s="217" t="s">
        <v>213</v>
      </c>
      <c r="AU459" s="217" t="s">
        <v>83</v>
      </c>
      <c r="AY459" s="18" t="s">
        <v>144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8" t="s">
        <v>81</v>
      </c>
      <c r="BK459" s="218">
        <f>ROUND(I459*H459,2)</f>
        <v>0</v>
      </c>
      <c r="BL459" s="18" t="s">
        <v>150</v>
      </c>
      <c r="BM459" s="217" t="s">
        <v>456</v>
      </c>
    </row>
    <row r="460" spans="1:65" s="14" customFormat="1" ht="11.25">
      <c r="B460" s="230"/>
      <c r="C460" s="231"/>
      <c r="D460" s="221" t="s">
        <v>152</v>
      </c>
      <c r="E460" s="232" t="s">
        <v>1</v>
      </c>
      <c r="F460" s="233" t="s">
        <v>176</v>
      </c>
      <c r="G460" s="231"/>
      <c r="H460" s="234">
        <v>5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152</v>
      </c>
      <c r="AU460" s="240" t="s">
        <v>83</v>
      </c>
      <c r="AV460" s="14" t="s">
        <v>83</v>
      </c>
      <c r="AW460" s="14" t="s">
        <v>30</v>
      </c>
      <c r="AX460" s="14" t="s">
        <v>73</v>
      </c>
      <c r="AY460" s="240" t="s">
        <v>144</v>
      </c>
    </row>
    <row r="461" spans="1:65" s="15" customFormat="1" ht="11.25">
      <c r="B461" s="241"/>
      <c r="C461" s="242"/>
      <c r="D461" s="221" t="s">
        <v>152</v>
      </c>
      <c r="E461" s="243" t="s">
        <v>1</v>
      </c>
      <c r="F461" s="244" t="s">
        <v>155</v>
      </c>
      <c r="G461" s="242"/>
      <c r="H461" s="245">
        <v>5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AT461" s="251" t="s">
        <v>152</v>
      </c>
      <c r="AU461" s="251" t="s">
        <v>83</v>
      </c>
      <c r="AV461" s="15" t="s">
        <v>150</v>
      </c>
      <c r="AW461" s="15" t="s">
        <v>30</v>
      </c>
      <c r="AX461" s="15" t="s">
        <v>81</v>
      </c>
      <c r="AY461" s="251" t="s">
        <v>144</v>
      </c>
    </row>
    <row r="462" spans="1:65" s="2" customFormat="1" ht="16.5" customHeight="1">
      <c r="A462" s="35"/>
      <c r="B462" s="36"/>
      <c r="C462" s="252" t="s">
        <v>315</v>
      </c>
      <c r="D462" s="252" t="s">
        <v>213</v>
      </c>
      <c r="E462" s="253" t="s">
        <v>457</v>
      </c>
      <c r="F462" s="254" t="s">
        <v>458</v>
      </c>
      <c r="G462" s="255" t="s">
        <v>424</v>
      </c>
      <c r="H462" s="256">
        <v>5</v>
      </c>
      <c r="I462" s="257"/>
      <c r="J462" s="258">
        <f>ROUND(I462*H462,2)</f>
        <v>0</v>
      </c>
      <c r="K462" s="259"/>
      <c r="L462" s="260"/>
      <c r="M462" s="261" t="s">
        <v>1</v>
      </c>
      <c r="N462" s="262" t="s">
        <v>38</v>
      </c>
      <c r="O462" s="72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17" t="s">
        <v>158</v>
      </c>
      <c r="AT462" s="217" t="s">
        <v>213</v>
      </c>
      <c r="AU462" s="217" t="s">
        <v>83</v>
      </c>
      <c r="AY462" s="18" t="s">
        <v>144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81</v>
      </c>
      <c r="BK462" s="218">
        <f>ROUND(I462*H462,2)</f>
        <v>0</v>
      </c>
      <c r="BL462" s="18" t="s">
        <v>150</v>
      </c>
      <c r="BM462" s="217" t="s">
        <v>459</v>
      </c>
    </row>
    <row r="463" spans="1:65" s="14" customFormat="1" ht="11.25">
      <c r="B463" s="230"/>
      <c r="C463" s="231"/>
      <c r="D463" s="221" t="s">
        <v>152</v>
      </c>
      <c r="E463" s="232" t="s">
        <v>1</v>
      </c>
      <c r="F463" s="233" t="s">
        <v>176</v>
      </c>
      <c r="G463" s="231"/>
      <c r="H463" s="234">
        <v>5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152</v>
      </c>
      <c r="AU463" s="240" t="s">
        <v>83</v>
      </c>
      <c r="AV463" s="14" t="s">
        <v>83</v>
      </c>
      <c r="AW463" s="14" t="s">
        <v>30</v>
      </c>
      <c r="AX463" s="14" t="s">
        <v>73</v>
      </c>
      <c r="AY463" s="240" t="s">
        <v>144</v>
      </c>
    </row>
    <row r="464" spans="1:65" s="15" customFormat="1" ht="11.25">
      <c r="B464" s="241"/>
      <c r="C464" s="242"/>
      <c r="D464" s="221" t="s">
        <v>152</v>
      </c>
      <c r="E464" s="243" t="s">
        <v>1</v>
      </c>
      <c r="F464" s="244" t="s">
        <v>155</v>
      </c>
      <c r="G464" s="242"/>
      <c r="H464" s="245">
        <v>5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AT464" s="251" t="s">
        <v>152</v>
      </c>
      <c r="AU464" s="251" t="s">
        <v>83</v>
      </c>
      <c r="AV464" s="15" t="s">
        <v>150</v>
      </c>
      <c r="AW464" s="15" t="s">
        <v>30</v>
      </c>
      <c r="AX464" s="15" t="s">
        <v>81</v>
      </c>
      <c r="AY464" s="251" t="s">
        <v>144</v>
      </c>
    </row>
    <row r="465" spans="1:65" s="2" customFormat="1" ht="16.5" customHeight="1">
      <c r="A465" s="35"/>
      <c r="B465" s="36"/>
      <c r="C465" s="252" t="s">
        <v>460</v>
      </c>
      <c r="D465" s="252" t="s">
        <v>213</v>
      </c>
      <c r="E465" s="253" t="s">
        <v>461</v>
      </c>
      <c r="F465" s="254" t="s">
        <v>462</v>
      </c>
      <c r="G465" s="255" t="s">
        <v>424</v>
      </c>
      <c r="H465" s="256">
        <v>5</v>
      </c>
      <c r="I465" s="257"/>
      <c r="J465" s="258">
        <f>ROUND(I465*H465,2)</f>
        <v>0</v>
      </c>
      <c r="K465" s="259"/>
      <c r="L465" s="260"/>
      <c r="M465" s="261" t="s">
        <v>1</v>
      </c>
      <c r="N465" s="262" t="s">
        <v>38</v>
      </c>
      <c r="O465" s="72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7" t="s">
        <v>158</v>
      </c>
      <c r="AT465" s="217" t="s">
        <v>213</v>
      </c>
      <c r="AU465" s="217" t="s">
        <v>83</v>
      </c>
      <c r="AY465" s="18" t="s">
        <v>144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8" t="s">
        <v>81</v>
      </c>
      <c r="BK465" s="218">
        <f>ROUND(I465*H465,2)</f>
        <v>0</v>
      </c>
      <c r="BL465" s="18" t="s">
        <v>150</v>
      </c>
      <c r="BM465" s="217" t="s">
        <v>463</v>
      </c>
    </row>
    <row r="466" spans="1:65" s="14" customFormat="1" ht="11.25">
      <c r="B466" s="230"/>
      <c r="C466" s="231"/>
      <c r="D466" s="221" t="s">
        <v>152</v>
      </c>
      <c r="E466" s="232" t="s">
        <v>1</v>
      </c>
      <c r="F466" s="233" t="s">
        <v>176</v>
      </c>
      <c r="G466" s="231"/>
      <c r="H466" s="234">
        <v>5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AT466" s="240" t="s">
        <v>152</v>
      </c>
      <c r="AU466" s="240" t="s">
        <v>83</v>
      </c>
      <c r="AV466" s="14" t="s">
        <v>83</v>
      </c>
      <c r="AW466" s="14" t="s">
        <v>30</v>
      </c>
      <c r="AX466" s="14" t="s">
        <v>73</v>
      </c>
      <c r="AY466" s="240" t="s">
        <v>144</v>
      </c>
    </row>
    <row r="467" spans="1:65" s="15" customFormat="1" ht="11.25">
      <c r="B467" s="241"/>
      <c r="C467" s="242"/>
      <c r="D467" s="221" t="s">
        <v>152</v>
      </c>
      <c r="E467" s="243" t="s">
        <v>1</v>
      </c>
      <c r="F467" s="244" t="s">
        <v>155</v>
      </c>
      <c r="G467" s="242"/>
      <c r="H467" s="245">
        <v>5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AT467" s="251" t="s">
        <v>152</v>
      </c>
      <c r="AU467" s="251" t="s">
        <v>83</v>
      </c>
      <c r="AV467" s="15" t="s">
        <v>150</v>
      </c>
      <c r="AW467" s="15" t="s">
        <v>30</v>
      </c>
      <c r="AX467" s="15" t="s">
        <v>81</v>
      </c>
      <c r="AY467" s="251" t="s">
        <v>144</v>
      </c>
    </row>
    <row r="468" spans="1:65" s="2" customFormat="1" ht="16.5" customHeight="1">
      <c r="A468" s="35"/>
      <c r="B468" s="36"/>
      <c r="C468" s="252" t="s">
        <v>318</v>
      </c>
      <c r="D468" s="252" t="s">
        <v>213</v>
      </c>
      <c r="E468" s="253" t="s">
        <v>464</v>
      </c>
      <c r="F468" s="254" t="s">
        <v>465</v>
      </c>
      <c r="G468" s="255" t="s">
        <v>424</v>
      </c>
      <c r="H468" s="256">
        <v>5</v>
      </c>
      <c r="I468" s="257"/>
      <c r="J468" s="258">
        <f>ROUND(I468*H468,2)</f>
        <v>0</v>
      </c>
      <c r="K468" s="259"/>
      <c r="L468" s="260"/>
      <c r="M468" s="261" t="s">
        <v>1</v>
      </c>
      <c r="N468" s="262" t="s">
        <v>38</v>
      </c>
      <c r="O468" s="72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17" t="s">
        <v>158</v>
      </c>
      <c r="AT468" s="217" t="s">
        <v>213</v>
      </c>
      <c r="AU468" s="217" t="s">
        <v>83</v>
      </c>
      <c r="AY468" s="18" t="s">
        <v>144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8" t="s">
        <v>81</v>
      </c>
      <c r="BK468" s="218">
        <f>ROUND(I468*H468,2)</f>
        <v>0</v>
      </c>
      <c r="BL468" s="18" t="s">
        <v>150</v>
      </c>
      <c r="BM468" s="217" t="s">
        <v>466</v>
      </c>
    </row>
    <row r="469" spans="1:65" s="14" customFormat="1" ht="11.25">
      <c r="B469" s="230"/>
      <c r="C469" s="231"/>
      <c r="D469" s="221" t="s">
        <v>152</v>
      </c>
      <c r="E469" s="232" t="s">
        <v>1</v>
      </c>
      <c r="F469" s="233" t="s">
        <v>176</v>
      </c>
      <c r="G469" s="231"/>
      <c r="H469" s="234">
        <v>5</v>
      </c>
      <c r="I469" s="235"/>
      <c r="J469" s="231"/>
      <c r="K469" s="231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152</v>
      </c>
      <c r="AU469" s="240" t="s">
        <v>83</v>
      </c>
      <c r="AV469" s="14" t="s">
        <v>83</v>
      </c>
      <c r="AW469" s="14" t="s">
        <v>30</v>
      </c>
      <c r="AX469" s="14" t="s">
        <v>73</v>
      </c>
      <c r="AY469" s="240" t="s">
        <v>144</v>
      </c>
    </row>
    <row r="470" spans="1:65" s="15" customFormat="1" ht="11.25">
      <c r="B470" s="241"/>
      <c r="C470" s="242"/>
      <c r="D470" s="221" t="s">
        <v>152</v>
      </c>
      <c r="E470" s="243" t="s">
        <v>1</v>
      </c>
      <c r="F470" s="244" t="s">
        <v>155</v>
      </c>
      <c r="G470" s="242"/>
      <c r="H470" s="245">
        <v>5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AT470" s="251" t="s">
        <v>152</v>
      </c>
      <c r="AU470" s="251" t="s">
        <v>83</v>
      </c>
      <c r="AV470" s="15" t="s">
        <v>150</v>
      </c>
      <c r="AW470" s="15" t="s">
        <v>30</v>
      </c>
      <c r="AX470" s="15" t="s">
        <v>81</v>
      </c>
      <c r="AY470" s="251" t="s">
        <v>144</v>
      </c>
    </row>
    <row r="471" spans="1:65" s="2" customFormat="1" ht="21.75" customHeight="1">
      <c r="A471" s="35"/>
      <c r="B471" s="36"/>
      <c r="C471" s="252" t="s">
        <v>467</v>
      </c>
      <c r="D471" s="252" t="s">
        <v>213</v>
      </c>
      <c r="E471" s="253" t="s">
        <v>468</v>
      </c>
      <c r="F471" s="254" t="s">
        <v>469</v>
      </c>
      <c r="G471" s="255" t="s">
        <v>424</v>
      </c>
      <c r="H471" s="256">
        <v>5</v>
      </c>
      <c r="I471" s="257"/>
      <c r="J471" s="258">
        <f>ROUND(I471*H471,2)</f>
        <v>0</v>
      </c>
      <c r="K471" s="259"/>
      <c r="L471" s="260"/>
      <c r="M471" s="261" t="s">
        <v>1</v>
      </c>
      <c r="N471" s="262" t="s">
        <v>38</v>
      </c>
      <c r="O471" s="72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17" t="s">
        <v>158</v>
      </c>
      <c r="AT471" s="217" t="s">
        <v>213</v>
      </c>
      <c r="AU471" s="217" t="s">
        <v>83</v>
      </c>
      <c r="AY471" s="18" t="s">
        <v>144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8" t="s">
        <v>81</v>
      </c>
      <c r="BK471" s="218">
        <f>ROUND(I471*H471,2)</f>
        <v>0</v>
      </c>
      <c r="BL471" s="18" t="s">
        <v>150</v>
      </c>
      <c r="BM471" s="217" t="s">
        <v>470</v>
      </c>
    </row>
    <row r="472" spans="1:65" s="14" customFormat="1" ht="11.25">
      <c r="B472" s="230"/>
      <c r="C472" s="231"/>
      <c r="D472" s="221" t="s">
        <v>152</v>
      </c>
      <c r="E472" s="232" t="s">
        <v>1</v>
      </c>
      <c r="F472" s="233" t="s">
        <v>176</v>
      </c>
      <c r="G472" s="231"/>
      <c r="H472" s="234">
        <v>5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AT472" s="240" t="s">
        <v>152</v>
      </c>
      <c r="AU472" s="240" t="s">
        <v>83</v>
      </c>
      <c r="AV472" s="14" t="s">
        <v>83</v>
      </c>
      <c r="AW472" s="14" t="s">
        <v>30</v>
      </c>
      <c r="AX472" s="14" t="s">
        <v>73</v>
      </c>
      <c r="AY472" s="240" t="s">
        <v>144</v>
      </c>
    </row>
    <row r="473" spans="1:65" s="15" customFormat="1" ht="11.25">
      <c r="B473" s="241"/>
      <c r="C473" s="242"/>
      <c r="D473" s="221" t="s">
        <v>152</v>
      </c>
      <c r="E473" s="243" t="s">
        <v>1</v>
      </c>
      <c r="F473" s="244" t="s">
        <v>155</v>
      </c>
      <c r="G473" s="242"/>
      <c r="H473" s="245">
        <v>5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AT473" s="251" t="s">
        <v>152</v>
      </c>
      <c r="AU473" s="251" t="s">
        <v>83</v>
      </c>
      <c r="AV473" s="15" t="s">
        <v>150</v>
      </c>
      <c r="AW473" s="15" t="s">
        <v>30</v>
      </c>
      <c r="AX473" s="15" t="s">
        <v>81</v>
      </c>
      <c r="AY473" s="251" t="s">
        <v>144</v>
      </c>
    </row>
    <row r="474" spans="1:65" s="2" customFormat="1" ht="16.5" customHeight="1">
      <c r="A474" s="35"/>
      <c r="B474" s="36"/>
      <c r="C474" s="252" t="s">
        <v>324</v>
      </c>
      <c r="D474" s="252" t="s">
        <v>213</v>
      </c>
      <c r="E474" s="253" t="s">
        <v>471</v>
      </c>
      <c r="F474" s="254" t="s">
        <v>472</v>
      </c>
      <c r="G474" s="255" t="s">
        <v>424</v>
      </c>
      <c r="H474" s="256">
        <v>5</v>
      </c>
      <c r="I474" s="257"/>
      <c r="J474" s="258">
        <f>ROUND(I474*H474,2)</f>
        <v>0</v>
      </c>
      <c r="K474" s="259"/>
      <c r="L474" s="260"/>
      <c r="M474" s="261" t="s">
        <v>1</v>
      </c>
      <c r="N474" s="262" t="s">
        <v>38</v>
      </c>
      <c r="O474" s="72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17" t="s">
        <v>158</v>
      </c>
      <c r="AT474" s="217" t="s">
        <v>213</v>
      </c>
      <c r="AU474" s="217" t="s">
        <v>83</v>
      </c>
      <c r="AY474" s="18" t="s">
        <v>144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8" t="s">
        <v>81</v>
      </c>
      <c r="BK474" s="218">
        <f>ROUND(I474*H474,2)</f>
        <v>0</v>
      </c>
      <c r="BL474" s="18" t="s">
        <v>150</v>
      </c>
      <c r="BM474" s="217" t="s">
        <v>473</v>
      </c>
    </row>
    <row r="475" spans="1:65" s="14" customFormat="1" ht="11.25">
      <c r="B475" s="230"/>
      <c r="C475" s="231"/>
      <c r="D475" s="221" t="s">
        <v>152</v>
      </c>
      <c r="E475" s="232" t="s">
        <v>1</v>
      </c>
      <c r="F475" s="233" t="s">
        <v>176</v>
      </c>
      <c r="G475" s="231"/>
      <c r="H475" s="234">
        <v>5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152</v>
      </c>
      <c r="AU475" s="240" t="s">
        <v>83</v>
      </c>
      <c r="AV475" s="14" t="s">
        <v>83</v>
      </c>
      <c r="AW475" s="14" t="s">
        <v>30</v>
      </c>
      <c r="AX475" s="14" t="s">
        <v>73</v>
      </c>
      <c r="AY475" s="240" t="s">
        <v>144</v>
      </c>
    </row>
    <row r="476" spans="1:65" s="15" customFormat="1" ht="11.25">
      <c r="B476" s="241"/>
      <c r="C476" s="242"/>
      <c r="D476" s="221" t="s">
        <v>152</v>
      </c>
      <c r="E476" s="243" t="s">
        <v>1</v>
      </c>
      <c r="F476" s="244" t="s">
        <v>155</v>
      </c>
      <c r="G476" s="242"/>
      <c r="H476" s="245">
        <v>5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AT476" s="251" t="s">
        <v>152</v>
      </c>
      <c r="AU476" s="251" t="s">
        <v>83</v>
      </c>
      <c r="AV476" s="15" t="s">
        <v>150</v>
      </c>
      <c r="AW476" s="15" t="s">
        <v>30</v>
      </c>
      <c r="AX476" s="15" t="s">
        <v>81</v>
      </c>
      <c r="AY476" s="251" t="s">
        <v>144</v>
      </c>
    </row>
    <row r="477" spans="1:65" s="2" customFormat="1" ht="21.75" customHeight="1">
      <c r="A477" s="35"/>
      <c r="B477" s="36"/>
      <c r="C477" s="205" t="s">
        <v>474</v>
      </c>
      <c r="D477" s="205" t="s">
        <v>146</v>
      </c>
      <c r="E477" s="206" t="s">
        <v>475</v>
      </c>
      <c r="F477" s="207" t="s">
        <v>476</v>
      </c>
      <c r="G477" s="208" t="s">
        <v>424</v>
      </c>
      <c r="H477" s="209">
        <v>5</v>
      </c>
      <c r="I477" s="210"/>
      <c r="J477" s="211">
        <f>ROUND(I477*H477,2)</f>
        <v>0</v>
      </c>
      <c r="K477" s="212"/>
      <c r="L477" s="40"/>
      <c r="M477" s="213" t="s">
        <v>1</v>
      </c>
      <c r="N477" s="214" t="s">
        <v>38</v>
      </c>
      <c r="O477" s="72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17" t="s">
        <v>150</v>
      </c>
      <c r="AT477" s="217" t="s">
        <v>146</v>
      </c>
      <c r="AU477" s="217" t="s">
        <v>83</v>
      </c>
      <c r="AY477" s="18" t="s">
        <v>144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8" t="s">
        <v>81</v>
      </c>
      <c r="BK477" s="218">
        <f>ROUND(I477*H477,2)</f>
        <v>0</v>
      </c>
      <c r="BL477" s="18" t="s">
        <v>150</v>
      </c>
      <c r="BM477" s="217" t="s">
        <v>477</v>
      </c>
    </row>
    <row r="478" spans="1:65" s="14" customFormat="1" ht="11.25">
      <c r="B478" s="230"/>
      <c r="C478" s="231"/>
      <c r="D478" s="221" t="s">
        <v>152</v>
      </c>
      <c r="E478" s="232" t="s">
        <v>1</v>
      </c>
      <c r="F478" s="233" t="s">
        <v>176</v>
      </c>
      <c r="G478" s="231"/>
      <c r="H478" s="234">
        <v>5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AT478" s="240" t="s">
        <v>152</v>
      </c>
      <c r="AU478" s="240" t="s">
        <v>83</v>
      </c>
      <c r="AV478" s="14" t="s">
        <v>83</v>
      </c>
      <c r="AW478" s="14" t="s">
        <v>30</v>
      </c>
      <c r="AX478" s="14" t="s">
        <v>73</v>
      </c>
      <c r="AY478" s="240" t="s">
        <v>144</v>
      </c>
    </row>
    <row r="479" spans="1:65" s="15" customFormat="1" ht="11.25">
      <c r="B479" s="241"/>
      <c r="C479" s="242"/>
      <c r="D479" s="221" t="s">
        <v>152</v>
      </c>
      <c r="E479" s="243" t="s">
        <v>1</v>
      </c>
      <c r="F479" s="244" t="s">
        <v>155</v>
      </c>
      <c r="G479" s="242"/>
      <c r="H479" s="245">
        <v>5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AT479" s="251" t="s">
        <v>152</v>
      </c>
      <c r="AU479" s="251" t="s">
        <v>83</v>
      </c>
      <c r="AV479" s="15" t="s">
        <v>150</v>
      </c>
      <c r="AW479" s="15" t="s">
        <v>30</v>
      </c>
      <c r="AX479" s="15" t="s">
        <v>81</v>
      </c>
      <c r="AY479" s="251" t="s">
        <v>144</v>
      </c>
    </row>
    <row r="480" spans="1:65" s="12" customFormat="1" ht="22.9" customHeight="1">
      <c r="B480" s="189"/>
      <c r="C480" s="190"/>
      <c r="D480" s="191" t="s">
        <v>72</v>
      </c>
      <c r="E480" s="203" t="s">
        <v>199</v>
      </c>
      <c r="F480" s="203" t="s">
        <v>478</v>
      </c>
      <c r="G480" s="190"/>
      <c r="H480" s="190"/>
      <c r="I480" s="193"/>
      <c r="J480" s="204">
        <f>BK480</f>
        <v>0</v>
      </c>
      <c r="K480" s="190"/>
      <c r="L480" s="195"/>
      <c r="M480" s="196"/>
      <c r="N480" s="197"/>
      <c r="O480" s="197"/>
      <c r="P480" s="198">
        <f>SUM(P481:P528)</f>
        <v>0</v>
      </c>
      <c r="Q480" s="197"/>
      <c r="R480" s="198">
        <f>SUM(R481:R528)</f>
        <v>0</v>
      </c>
      <c r="S480" s="197"/>
      <c r="T480" s="199">
        <f>SUM(T481:T528)</f>
        <v>0</v>
      </c>
      <c r="AR480" s="200" t="s">
        <v>81</v>
      </c>
      <c r="AT480" s="201" t="s">
        <v>72</v>
      </c>
      <c r="AU480" s="201" t="s">
        <v>81</v>
      </c>
      <c r="AY480" s="200" t="s">
        <v>144</v>
      </c>
      <c r="BK480" s="202">
        <f>SUM(BK481:BK528)</f>
        <v>0</v>
      </c>
    </row>
    <row r="481" spans="1:65" s="2" customFormat="1" ht="21.75" customHeight="1">
      <c r="A481" s="35"/>
      <c r="B481" s="36"/>
      <c r="C481" s="205" t="s">
        <v>329</v>
      </c>
      <c r="D481" s="205" t="s">
        <v>146</v>
      </c>
      <c r="E481" s="206" t="s">
        <v>479</v>
      </c>
      <c r="F481" s="207" t="s">
        <v>480</v>
      </c>
      <c r="G481" s="208" t="s">
        <v>149</v>
      </c>
      <c r="H481" s="209">
        <v>8.4</v>
      </c>
      <c r="I481" s="210"/>
      <c r="J481" s="211">
        <f>ROUND(I481*H481,2)</f>
        <v>0</v>
      </c>
      <c r="K481" s="212"/>
      <c r="L481" s="40"/>
      <c r="M481" s="213" t="s">
        <v>1</v>
      </c>
      <c r="N481" s="214" t="s">
        <v>38</v>
      </c>
      <c r="O481" s="72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17" t="s">
        <v>150</v>
      </c>
      <c r="AT481" s="217" t="s">
        <v>146</v>
      </c>
      <c r="AU481" s="217" t="s">
        <v>83</v>
      </c>
      <c r="AY481" s="18" t="s">
        <v>144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8" t="s">
        <v>81</v>
      </c>
      <c r="BK481" s="218">
        <f>ROUND(I481*H481,2)</f>
        <v>0</v>
      </c>
      <c r="BL481" s="18" t="s">
        <v>150</v>
      </c>
      <c r="BM481" s="217" t="s">
        <v>481</v>
      </c>
    </row>
    <row r="482" spans="1:65" s="14" customFormat="1" ht="11.25">
      <c r="B482" s="230"/>
      <c r="C482" s="231"/>
      <c r="D482" s="221" t="s">
        <v>152</v>
      </c>
      <c r="E482" s="232" t="s">
        <v>1</v>
      </c>
      <c r="F482" s="233" t="s">
        <v>482</v>
      </c>
      <c r="G482" s="231"/>
      <c r="H482" s="234">
        <v>8.4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152</v>
      </c>
      <c r="AU482" s="240" t="s">
        <v>83</v>
      </c>
      <c r="AV482" s="14" t="s">
        <v>83</v>
      </c>
      <c r="AW482" s="14" t="s">
        <v>30</v>
      </c>
      <c r="AX482" s="14" t="s">
        <v>73</v>
      </c>
      <c r="AY482" s="240" t="s">
        <v>144</v>
      </c>
    </row>
    <row r="483" spans="1:65" s="15" customFormat="1" ht="11.25">
      <c r="B483" s="241"/>
      <c r="C483" s="242"/>
      <c r="D483" s="221" t="s">
        <v>152</v>
      </c>
      <c r="E483" s="243" t="s">
        <v>1</v>
      </c>
      <c r="F483" s="244" t="s">
        <v>155</v>
      </c>
      <c r="G483" s="242"/>
      <c r="H483" s="245">
        <v>8.4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AT483" s="251" t="s">
        <v>152</v>
      </c>
      <c r="AU483" s="251" t="s">
        <v>83</v>
      </c>
      <c r="AV483" s="15" t="s">
        <v>150</v>
      </c>
      <c r="AW483" s="15" t="s">
        <v>30</v>
      </c>
      <c r="AX483" s="15" t="s">
        <v>81</v>
      </c>
      <c r="AY483" s="251" t="s">
        <v>144</v>
      </c>
    </row>
    <row r="484" spans="1:65" s="2" customFormat="1" ht="21.75" customHeight="1">
      <c r="A484" s="35"/>
      <c r="B484" s="36"/>
      <c r="C484" s="252" t="s">
        <v>483</v>
      </c>
      <c r="D484" s="252" t="s">
        <v>213</v>
      </c>
      <c r="E484" s="253" t="s">
        <v>484</v>
      </c>
      <c r="F484" s="254" t="s">
        <v>485</v>
      </c>
      <c r="G484" s="255" t="s">
        <v>424</v>
      </c>
      <c r="H484" s="256">
        <v>2.8</v>
      </c>
      <c r="I484" s="257"/>
      <c r="J484" s="258">
        <f>ROUND(I484*H484,2)</f>
        <v>0</v>
      </c>
      <c r="K484" s="259"/>
      <c r="L484" s="260"/>
      <c r="M484" s="261" t="s">
        <v>1</v>
      </c>
      <c r="N484" s="262" t="s">
        <v>38</v>
      </c>
      <c r="O484" s="72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17" t="s">
        <v>158</v>
      </c>
      <c r="AT484" s="217" t="s">
        <v>213</v>
      </c>
      <c r="AU484" s="217" t="s">
        <v>83</v>
      </c>
      <c r="AY484" s="18" t="s">
        <v>144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81</v>
      </c>
      <c r="BK484" s="218">
        <f>ROUND(I484*H484,2)</f>
        <v>0</v>
      </c>
      <c r="BL484" s="18" t="s">
        <v>150</v>
      </c>
      <c r="BM484" s="217" t="s">
        <v>486</v>
      </c>
    </row>
    <row r="485" spans="1:65" s="14" customFormat="1" ht="11.25">
      <c r="B485" s="230"/>
      <c r="C485" s="231"/>
      <c r="D485" s="221" t="s">
        <v>152</v>
      </c>
      <c r="E485" s="232" t="s">
        <v>1</v>
      </c>
      <c r="F485" s="233" t="s">
        <v>487</v>
      </c>
      <c r="G485" s="231"/>
      <c r="H485" s="234">
        <v>2.8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152</v>
      </c>
      <c r="AU485" s="240" t="s">
        <v>83</v>
      </c>
      <c r="AV485" s="14" t="s">
        <v>83</v>
      </c>
      <c r="AW485" s="14" t="s">
        <v>30</v>
      </c>
      <c r="AX485" s="14" t="s">
        <v>73</v>
      </c>
      <c r="AY485" s="240" t="s">
        <v>144</v>
      </c>
    </row>
    <row r="486" spans="1:65" s="15" customFormat="1" ht="11.25">
      <c r="B486" s="241"/>
      <c r="C486" s="242"/>
      <c r="D486" s="221" t="s">
        <v>152</v>
      </c>
      <c r="E486" s="243" t="s">
        <v>1</v>
      </c>
      <c r="F486" s="244" t="s">
        <v>155</v>
      </c>
      <c r="G486" s="242"/>
      <c r="H486" s="245">
        <v>2.8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AT486" s="251" t="s">
        <v>152</v>
      </c>
      <c r="AU486" s="251" t="s">
        <v>83</v>
      </c>
      <c r="AV486" s="15" t="s">
        <v>150</v>
      </c>
      <c r="AW486" s="15" t="s">
        <v>30</v>
      </c>
      <c r="AX486" s="15" t="s">
        <v>81</v>
      </c>
      <c r="AY486" s="251" t="s">
        <v>144</v>
      </c>
    </row>
    <row r="487" spans="1:65" s="2" customFormat="1" ht="21.75" customHeight="1">
      <c r="A487" s="35"/>
      <c r="B487" s="36"/>
      <c r="C487" s="205" t="s">
        <v>333</v>
      </c>
      <c r="D487" s="205" t="s">
        <v>146</v>
      </c>
      <c r="E487" s="206" t="s">
        <v>488</v>
      </c>
      <c r="F487" s="207" t="s">
        <v>489</v>
      </c>
      <c r="G487" s="208" t="s">
        <v>424</v>
      </c>
      <c r="H487" s="209">
        <v>2</v>
      </c>
      <c r="I487" s="210"/>
      <c r="J487" s="211">
        <f>ROUND(I487*H487,2)</f>
        <v>0</v>
      </c>
      <c r="K487" s="212"/>
      <c r="L487" s="40"/>
      <c r="M487" s="213" t="s">
        <v>1</v>
      </c>
      <c r="N487" s="214" t="s">
        <v>38</v>
      </c>
      <c r="O487" s="72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7" t="s">
        <v>150</v>
      </c>
      <c r="AT487" s="217" t="s">
        <v>146</v>
      </c>
      <c r="AU487" s="217" t="s">
        <v>83</v>
      </c>
      <c r="AY487" s="18" t="s">
        <v>144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8" t="s">
        <v>81</v>
      </c>
      <c r="BK487" s="218">
        <f>ROUND(I487*H487,2)</f>
        <v>0</v>
      </c>
      <c r="BL487" s="18" t="s">
        <v>150</v>
      </c>
      <c r="BM487" s="217" t="s">
        <v>490</v>
      </c>
    </row>
    <row r="488" spans="1:65" s="14" customFormat="1" ht="11.25">
      <c r="B488" s="230"/>
      <c r="C488" s="231"/>
      <c r="D488" s="221" t="s">
        <v>152</v>
      </c>
      <c r="E488" s="232" t="s">
        <v>1</v>
      </c>
      <c r="F488" s="233" t="s">
        <v>83</v>
      </c>
      <c r="G488" s="231"/>
      <c r="H488" s="234">
        <v>2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152</v>
      </c>
      <c r="AU488" s="240" t="s">
        <v>83</v>
      </c>
      <c r="AV488" s="14" t="s">
        <v>83</v>
      </c>
      <c r="AW488" s="14" t="s">
        <v>30</v>
      </c>
      <c r="AX488" s="14" t="s">
        <v>73</v>
      </c>
      <c r="AY488" s="240" t="s">
        <v>144</v>
      </c>
    </row>
    <row r="489" spans="1:65" s="15" customFormat="1" ht="11.25">
      <c r="B489" s="241"/>
      <c r="C489" s="242"/>
      <c r="D489" s="221" t="s">
        <v>152</v>
      </c>
      <c r="E489" s="243" t="s">
        <v>1</v>
      </c>
      <c r="F489" s="244" t="s">
        <v>155</v>
      </c>
      <c r="G489" s="242"/>
      <c r="H489" s="245">
        <v>2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AT489" s="251" t="s">
        <v>152</v>
      </c>
      <c r="AU489" s="251" t="s">
        <v>83</v>
      </c>
      <c r="AV489" s="15" t="s">
        <v>150</v>
      </c>
      <c r="AW489" s="15" t="s">
        <v>30</v>
      </c>
      <c r="AX489" s="15" t="s">
        <v>81</v>
      </c>
      <c r="AY489" s="251" t="s">
        <v>144</v>
      </c>
    </row>
    <row r="490" spans="1:65" s="2" customFormat="1" ht="21.75" customHeight="1">
      <c r="A490" s="35"/>
      <c r="B490" s="36"/>
      <c r="C490" s="205" t="s">
        <v>491</v>
      </c>
      <c r="D490" s="205" t="s">
        <v>146</v>
      </c>
      <c r="E490" s="206" t="s">
        <v>492</v>
      </c>
      <c r="F490" s="207" t="s">
        <v>493</v>
      </c>
      <c r="G490" s="208" t="s">
        <v>424</v>
      </c>
      <c r="H490" s="209">
        <v>2</v>
      </c>
      <c r="I490" s="210"/>
      <c r="J490" s="211">
        <f>ROUND(I490*H490,2)</f>
        <v>0</v>
      </c>
      <c r="K490" s="212"/>
      <c r="L490" s="40"/>
      <c r="M490" s="213" t="s">
        <v>1</v>
      </c>
      <c r="N490" s="214" t="s">
        <v>38</v>
      </c>
      <c r="O490" s="72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17" t="s">
        <v>150</v>
      </c>
      <c r="AT490" s="217" t="s">
        <v>146</v>
      </c>
      <c r="AU490" s="217" t="s">
        <v>83</v>
      </c>
      <c r="AY490" s="18" t="s">
        <v>144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8" t="s">
        <v>81</v>
      </c>
      <c r="BK490" s="218">
        <f>ROUND(I490*H490,2)</f>
        <v>0</v>
      </c>
      <c r="BL490" s="18" t="s">
        <v>150</v>
      </c>
      <c r="BM490" s="217" t="s">
        <v>494</v>
      </c>
    </row>
    <row r="491" spans="1:65" s="14" customFormat="1" ht="11.25">
      <c r="B491" s="230"/>
      <c r="C491" s="231"/>
      <c r="D491" s="221" t="s">
        <v>152</v>
      </c>
      <c r="E491" s="232" t="s">
        <v>1</v>
      </c>
      <c r="F491" s="233" t="s">
        <v>83</v>
      </c>
      <c r="G491" s="231"/>
      <c r="H491" s="234">
        <v>2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152</v>
      </c>
      <c r="AU491" s="240" t="s">
        <v>83</v>
      </c>
      <c r="AV491" s="14" t="s">
        <v>83</v>
      </c>
      <c r="AW491" s="14" t="s">
        <v>30</v>
      </c>
      <c r="AX491" s="14" t="s">
        <v>73</v>
      </c>
      <c r="AY491" s="240" t="s">
        <v>144</v>
      </c>
    </row>
    <row r="492" spans="1:65" s="15" customFormat="1" ht="11.25">
      <c r="B492" s="241"/>
      <c r="C492" s="242"/>
      <c r="D492" s="221" t="s">
        <v>152</v>
      </c>
      <c r="E492" s="243" t="s">
        <v>1</v>
      </c>
      <c r="F492" s="244" t="s">
        <v>155</v>
      </c>
      <c r="G492" s="242"/>
      <c r="H492" s="245">
        <v>2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AT492" s="251" t="s">
        <v>152</v>
      </c>
      <c r="AU492" s="251" t="s">
        <v>83</v>
      </c>
      <c r="AV492" s="15" t="s">
        <v>150</v>
      </c>
      <c r="AW492" s="15" t="s">
        <v>30</v>
      </c>
      <c r="AX492" s="15" t="s">
        <v>81</v>
      </c>
      <c r="AY492" s="251" t="s">
        <v>144</v>
      </c>
    </row>
    <row r="493" spans="1:65" s="2" customFormat="1" ht="16.5" customHeight="1">
      <c r="A493" s="35"/>
      <c r="B493" s="36"/>
      <c r="C493" s="252" t="s">
        <v>338</v>
      </c>
      <c r="D493" s="252" t="s">
        <v>213</v>
      </c>
      <c r="E493" s="253" t="s">
        <v>495</v>
      </c>
      <c r="F493" s="254" t="s">
        <v>496</v>
      </c>
      <c r="G493" s="255" t="s">
        <v>424</v>
      </c>
      <c r="H493" s="256">
        <v>2</v>
      </c>
      <c r="I493" s="257"/>
      <c r="J493" s="258">
        <f>ROUND(I493*H493,2)</f>
        <v>0</v>
      </c>
      <c r="K493" s="259"/>
      <c r="L493" s="260"/>
      <c r="M493" s="261" t="s">
        <v>1</v>
      </c>
      <c r="N493" s="262" t="s">
        <v>38</v>
      </c>
      <c r="O493" s="72"/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7" t="s">
        <v>158</v>
      </c>
      <c r="AT493" s="217" t="s">
        <v>213</v>
      </c>
      <c r="AU493" s="217" t="s">
        <v>83</v>
      </c>
      <c r="AY493" s="18" t="s">
        <v>144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8" t="s">
        <v>81</v>
      </c>
      <c r="BK493" s="218">
        <f>ROUND(I493*H493,2)</f>
        <v>0</v>
      </c>
      <c r="BL493" s="18" t="s">
        <v>150</v>
      </c>
      <c r="BM493" s="217" t="s">
        <v>497</v>
      </c>
    </row>
    <row r="494" spans="1:65" s="14" customFormat="1" ht="11.25">
      <c r="B494" s="230"/>
      <c r="C494" s="231"/>
      <c r="D494" s="221" t="s">
        <v>152</v>
      </c>
      <c r="E494" s="232" t="s">
        <v>1</v>
      </c>
      <c r="F494" s="233" t="s">
        <v>83</v>
      </c>
      <c r="G494" s="231"/>
      <c r="H494" s="234">
        <v>2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152</v>
      </c>
      <c r="AU494" s="240" t="s">
        <v>83</v>
      </c>
      <c r="AV494" s="14" t="s">
        <v>83</v>
      </c>
      <c r="AW494" s="14" t="s">
        <v>30</v>
      </c>
      <c r="AX494" s="14" t="s">
        <v>73</v>
      </c>
      <c r="AY494" s="240" t="s">
        <v>144</v>
      </c>
    </row>
    <row r="495" spans="1:65" s="15" customFormat="1" ht="11.25">
      <c r="B495" s="241"/>
      <c r="C495" s="242"/>
      <c r="D495" s="221" t="s">
        <v>152</v>
      </c>
      <c r="E495" s="243" t="s">
        <v>1</v>
      </c>
      <c r="F495" s="244" t="s">
        <v>155</v>
      </c>
      <c r="G495" s="242"/>
      <c r="H495" s="245">
        <v>2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AT495" s="251" t="s">
        <v>152</v>
      </c>
      <c r="AU495" s="251" t="s">
        <v>83</v>
      </c>
      <c r="AV495" s="15" t="s">
        <v>150</v>
      </c>
      <c r="AW495" s="15" t="s">
        <v>30</v>
      </c>
      <c r="AX495" s="15" t="s">
        <v>81</v>
      </c>
      <c r="AY495" s="251" t="s">
        <v>144</v>
      </c>
    </row>
    <row r="496" spans="1:65" s="2" customFormat="1" ht="16.5" customHeight="1">
      <c r="A496" s="35"/>
      <c r="B496" s="36"/>
      <c r="C496" s="252" t="s">
        <v>498</v>
      </c>
      <c r="D496" s="252" t="s">
        <v>213</v>
      </c>
      <c r="E496" s="253" t="s">
        <v>499</v>
      </c>
      <c r="F496" s="254" t="s">
        <v>500</v>
      </c>
      <c r="G496" s="255" t="s">
        <v>424</v>
      </c>
      <c r="H496" s="256">
        <v>2</v>
      </c>
      <c r="I496" s="257"/>
      <c r="J496" s="258">
        <f>ROUND(I496*H496,2)</f>
        <v>0</v>
      </c>
      <c r="K496" s="259"/>
      <c r="L496" s="260"/>
      <c r="M496" s="261" t="s">
        <v>1</v>
      </c>
      <c r="N496" s="262" t="s">
        <v>38</v>
      </c>
      <c r="O496" s="72"/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7" t="s">
        <v>158</v>
      </c>
      <c r="AT496" s="217" t="s">
        <v>213</v>
      </c>
      <c r="AU496" s="217" t="s">
        <v>83</v>
      </c>
      <c r="AY496" s="18" t="s">
        <v>144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8" t="s">
        <v>81</v>
      </c>
      <c r="BK496" s="218">
        <f>ROUND(I496*H496,2)</f>
        <v>0</v>
      </c>
      <c r="BL496" s="18" t="s">
        <v>150</v>
      </c>
      <c r="BM496" s="217" t="s">
        <v>501</v>
      </c>
    </row>
    <row r="497" spans="1:65" s="14" customFormat="1" ht="11.25">
      <c r="B497" s="230"/>
      <c r="C497" s="231"/>
      <c r="D497" s="221" t="s">
        <v>152</v>
      </c>
      <c r="E497" s="232" t="s">
        <v>1</v>
      </c>
      <c r="F497" s="233" t="s">
        <v>83</v>
      </c>
      <c r="G497" s="231"/>
      <c r="H497" s="234">
        <v>2</v>
      </c>
      <c r="I497" s="235"/>
      <c r="J497" s="231"/>
      <c r="K497" s="231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152</v>
      </c>
      <c r="AU497" s="240" t="s">
        <v>83</v>
      </c>
      <c r="AV497" s="14" t="s">
        <v>83</v>
      </c>
      <c r="AW497" s="14" t="s">
        <v>30</v>
      </c>
      <c r="AX497" s="14" t="s">
        <v>73</v>
      </c>
      <c r="AY497" s="240" t="s">
        <v>144</v>
      </c>
    </row>
    <row r="498" spans="1:65" s="15" customFormat="1" ht="11.25">
      <c r="B498" s="241"/>
      <c r="C498" s="242"/>
      <c r="D498" s="221" t="s">
        <v>152</v>
      </c>
      <c r="E498" s="243" t="s">
        <v>1</v>
      </c>
      <c r="F498" s="244" t="s">
        <v>155</v>
      </c>
      <c r="G498" s="242"/>
      <c r="H498" s="245">
        <v>2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AT498" s="251" t="s">
        <v>152</v>
      </c>
      <c r="AU498" s="251" t="s">
        <v>83</v>
      </c>
      <c r="AV498" s="15" t="s">
        <v>150</v>
      </c>
      <c r="AW498" s="15" t="s">
        <v>30</v>
      </c>
      <c r="AX498" s="15" t="s">
        <v>81</v>
      </c>
      <c r="AY498" s="251" t="s">
        <v>144</v>
      </c>
    </row>
    <row r="499" spans="1:65" s="2" customFormat="1" ht="21.75" customHeight="1">
      <c r="A499" s="35"/>
      <c r="B499" s="36"/>
      <c r="C499" s="205" t="s">
        <v>343</v>
      </c>
      <c r="D499" s="205" t="s">
        <v>146</v>
      </c>
      <c r="E499" s="206" t="s">
        <v>502</v>
      </c>
      <c r="F499" s="207" t="s">
        <v>503</v>
      </c>
      <c r="G499" s="208" t="s">
        <v>232</v>
      </c>
      <c r="H499" s="209">
        <v>30</v>
      </c>
      <c r="I499" s="210"/>
      <c r="J499" s="211">
        <f>ROUND(I499*H499,2)</f>
        <v>0</v>
      </c>
      <c r="K499" s="212"/>
      <c r="L499" s="40"/>
      <c r="M499" s="213" t="s">
        <v>1</v>
      </c>
      <c r="N499" s="214" t="s">
        <v>38</v>
      </c>
      <c r="O499" s="72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17" t="s">
        <v>150</v>
      </c>
      <c r="AT499" s="217" t="s">
        <v>146</v>
      </c>
      <c r="AU499" s="217" t="s">
        <v>83</v>
      </c>
      <c r="AY499" s="18" t="s">
        <v>144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8" t="s">
        <v>81</v>
      </c>
      <c r="BK499" s="218">
        <f>ROUND(I499*H499,2)</f>
        <v>0</v>
      </c>
      <c r="BL499" s="18" t="s">
        <v>150</v>
      </c>
      <c r="BM499" s="217" t="s">
        <v>504</v>
      </c>
    </row>
    <row r="500" spans="1:65" s="14" customFormat="1" ht="11.25">
      <c r="B500" s="230"/>
      <c r="C500" s="231"/>
      <c r="D500" s="221" t="s">
        <v>152</v>
      </c>
      <c r="E500" s="232" t="s">
        <v>1</v>
      </c>
      <c r="F500" s="233" t="s">
        <v>207</v>
      </c>
      <c r="G500" s="231"/>
      <c r="H500" s="234">
        <v>30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152</v>
      </c>
      <c r="AU500" s="240" t="s">
        <v>83</v>
      </c>
      <c r="AV500" s="14" t="s">
        <v>83</v>
      </c>
      <c r="AW500" s="14" t="s">
        <v>30</v>
      </c>
      <c r="AX500" s="14" t="s">
        <v>73</v>
      </c>
      <c r="AY500" s="240" t="s">
        <v>144</v>
      </c>
    </row>
    <row r="501" spans="1:65" s="15" customFormat="1" ht="11.25">
      <c r="B501" s="241"/>
      <c r="C501" s="242"/>
      <c r="D501" s="221" t="s">
        <v>152</v>
      </c>
      <c r="E501" s="243" t="s">
        <v>1</v>
      </c>
      <c r="F501" s="244" t="s">
        <v>155</v>
      </c>
      <c r="G501" s="242"/>
      <c r="H501" s="245">
        <v>30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AT501" s="251" t="s">
        <v>152</v>
      </c>
      <c r="AU501" s="251" t="s">
        <v>83</v>
      </c>
      <c r="AV501" s="15" t="s">
        <v>150</v>
      </c>
      <c r="AW501" s="15" t="s">
        <v>30</v>
      </c>
      <c r="AX501" s="15" t="s">
        <v>81</v>
      </c>
      <c r="AY501" s="251" t="s">
        <v>144</v>
      </c>
    </row>
    <row r="502" spans="1:65" s="2" customFormat="1" ht="21.75" customHeight="1">
      <c r="A502" s="35"/>
      <c r="B502" s="36"/>
      <c r="C502" s="205" t="s">
        <v>505</v>
      </c>
      <c r="D502" s="205" t="s">
        <v>146</v>
      </c>
      <c r="E502" s="206" t="s">
        <v>506</v>
      </c>
      <c r="F502" s="207" t="s">
        <v>507</v>
      </c>
      <c r="G502" s="208" t="s">
        <v>264</v>
      </c>
      <c r="H502" s="209">
        <v>332</v>
      </c>
      <c r="I502" s="210"/>
      <c r="J502" s="211">
        <f>ROUND(I502*H502,2)</f>
        <v>0</v>
      </c>
      <c r="K502" s="212"/>
      <c r="L502" s="40"/>
      <c r="M502" s="213" t="s">
        <v>1</v>
      </c>
      <c r="N502" s="214" t="s">
        <v>38</v>
      </c>
      <c r="O502" s="72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17" t="s">
        <v>150</v>
      </c>
      <c r="AT502" s="217" t="s">
        <v>146</v>
      </c>
      <c r="AU502" s="217" t="s">
        <v>83</v>
      </c>
      <c r="AY502" s="18" t="s">
        <v>144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8" t="s">
        <v>81</v>
      </c>
      <c r="BK502" s="218">
        <f>ROUND(I502*H502,2)</f>
        <v>0</v>
      </c>
      <c r="BL502" s="18" t="s">
        <v>150</v>
      </c>
      <c r="BM502" s="217" t="s">
        <v>508</v>
      </c>
    </row>
    <row r="503" spans="1:65" s="14" customFormat="1" ht="11.25">
      <c r="B503" s="230"/>
      <c r="C503" s="231"/>
      <c r="D503" s="221" t="s">
        <v>152</v>
      </c>
      <c r="E503" s="232" t="s">
        <v>1</v>
      </c>
      <c r="F503" s="233" t="s">
        <v>509</v>
      </c>
      <c r="G503" s="231"/>
      <c r="H503" s="234">
        <v>332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152</v>
      </c>
      <c r="AU503" s="240" t="s">
        <v>83</v>
      </c>
      <c r="AV503" s="14" t="s">
        <v>83</v>
      </c>
      <c r="AW503" s="14" t="s">
        <v>30</v>
      </c>
      <c r="AX503" s="14" t="s">
        <v>73</v>
      </c>
      <c r="AY503" s="240" t="s">
        <v>144</v>
      </c>
    </row>
    <row r="504" spans="1:65" s="15" customFormat="1" ht="11.25">
      <c r="B504" s="241"/>
      <c r="C504" s="242"/>
      <c r="D504" s="221" t="s">
        <v>152</v>
      </c>
      <c r="E504" s="243" t="s">
        <v>1</v>
      </c>
      <c r="F504" s="244" t="s">
        <v>155</v>
      </c>
      <c r="G504" s="242"/>
      <c r="H504" s="245">
        <v>332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AT504" s="251" t="s">
        <v>152</v>
      </c>
      <c r="AU504" s="251" t="s">
        <v>83</v>
      </c>
      <c r="AV504" s="15" t="s">
        <v>150</v>
      </c>
      <c r="AW504" s="15" t="s">
        <v>30</v>
      </c>
      <c r="AX504" s="15" t="s">
        <v>81</v>
      </c>
      <c r="AY504" s="251" t="s">
        <v>144</v>
      </c>
    </row>
    <row r="505" spans="1:65" s="2" customFormat="1" ht="16.5" customHeight="1">
      <c r="A505" s="35"/>
      <c r="B505" s="36"/>
      <c r="C505" s="252" t="s">
        <v>347</v>
      </c>
      <c r="D505" s="252" t="s">
        <v>213</v>
      </c>
      <c r="E505" s="253" t="s">
        <v>510</v>
      </c>
      <c r="F505" s="254" t="s">
        <v>511</v>
      </c>
      <c r="G505" s="255" t="s">
        <v>424</v>
      </c>
      <c r="H505" s="256">
        <v>332</v>
      </c>
      <c r="I505" s="257"/>
      <c r="J505" s="258">
        <f>ROUND(I505*H505,2)</f>
        <v>0</v>
      </c>
      <c r="K505" s="259"/>
      <c r="L505" s="260"/>
      <c r="M505" s="261" t="s">
        <v>1</v>
      </c>
      <c r="N505" s="262" t="s">
        <v>38</v>
      </c>
      <c r="O505" s="72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17" t="s">
        <v>158</v>
      </c>
      <c r="AT505" s="217" t="s">
        <v>213</v>
      </c>
      <c r="AU505" s="217" t="s">
        <v>83</v>
      </c>
      <c r="AY505" s="18" t="s">
        <v>144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81</v>
      </c>
      <c r="BK505" s="218">
        <f>ROUND(I505*H505,2)</f>
        <v>0</v>
      </c>
      <c r="BL505" s="18" t="s">
        <v>150</v>
      </c>
      <c r="BM505" s="217" t="s">
        <v>512</v>
      </c>
    </row>
    <row r="506" spans="1:65" s="14" customFormat="1" ht="11.25">
      <c r="B506" s="230"/>
      <c r="C506" s="231"/>
      <c r="D506" s="221" t="s">
        <v>152</v>
      </c>
      <c r="E506" s="232" t="s">
        <v>1</v>
      </c>
      <c r="F506" s="233" t="s">
        <v>509</v>
      </c>
      <c r="G506" s="231"/>
      <c r="H506" s="234">
        <v>332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152</v>
      </c>
      <c r="AU506" s="240" t="s">
        <v>83</v>
      </c>
      <c r="AV506" s="14" t="s">
        <v>83</v>
      </c>
      <c r="AW506" s="14" t="s">
        <v>30</v>
      </c>
      <c r="AX506" s="14" t="s">
        <v>73</v>
      </c>
      <c r="AY506" s="240" t="s">
        <v>144</v>
      </c>
    </row>
    <row r="507" spans="1:65" s="15" customFormat="1" ht="11.25">
      <c r="B507" s="241"/>
      <c r="C507" s="242"/>
      <c r="D507" s="221" t="s">
        <v>152</v>
      </c>
      <c r="E507" s="243" t="s">
        <v>1</v>
      </c>
      <c r="F507" s="244" t="s">
        <v>155</v>
      </c>
      <c r="G507" s="242"/>
      <c r="H507" s="245">
        <v>332</v>
      </c>
      <c r="I507" s="246"/>
      <c r="J507" s="242"/>
      <c r="K507" s="242"/>
      <c r="L507" s="247"/>
      <c r="M507" s="248"/>
      <c r="N507" s="249"/>
      <c r="O507" s="249"/>
      <c r="P507" s="249"/>
      <c r="Q507" s="249"/>
      <c r="R507" s="249"/>
      <c r="S507" s="249"/>
      <c r="T507" s="250"/>
      <c r="AT507" s="251" t="s">
        <v>152</v>
      </c>
      <c r="AU507" s="251" t="s">
        <v>83</v>
      </c>
      <c r="AV507" s="15" t="s">
        <v>150</v>
      </c>
      <c r="AW507" s="15" t="s">
        <v>30</v>
      </c>
      <c r="AX507" s="15" t="s">
        <v>81</v>
      </c>
      <c r="AY507" s="251" t="s">
        <v>144</v>
      </c>
    </row>
    <row r="508" spans="1:65" s="2" customFormat="1" ht="21.75" customHeight="1">
      <c r="A508" s="35"/>
      <c r="B508" s="36"/>
      <c r="C508" s="205" t="s">
        <v>513</v>
      </c>
      <c r="D508" s="205" t="s">
        <v>146</v>
      </c>
      <c r="E508" s="206" t="s">
        <v>514</v>
      </c>
      <c r="F508" s="207" t="s">
        <v>515</v>
      </c>
      <c r="G508" s="208" t="s">
        <v>264</v>
      </c>
      <c r="H508" s="209">
        <v>467</v>
      </c>
      <c r="I508" s="210"/>
      <c r="J508" s="211">
        <f>ROUND(I508*H508,2)</f>
        <v>0</v>
      </c>
      <c r="K508" s="212"/>
      <c r="L508" s="40"/>
      <c r="M508" s="213" t="s">
        <v>1</v>
      </c>
      <c r="N508" s="214" t="s">
        <v>38</v>
      </c>
      <c r="O508" s="72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17" t="s">
        <v>150</v>
      </c>
      <c r="AT508" s="217" t="s">
        <v>146</v>
      </c>
      <c r="AU508" s="217" t="s">
        <v>83</v>
      </c>
      <c r="AY508" s="18" t="s">
        <v>144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8" t="s">
        <v>81</v>
      </c>
      <c r="BK508" s="218">
        <f>ROUND(I508*H508,2)</f>
        <v>0</v>
      </c>
      <c r="BL508" s="18" t="s">
        <v>150</v>
      </c>
      <c r="BM508" s="217" t="s">
        <v>516</v>
      </c>
    </row>
    <row r="509" spans="1:65" s="14" customFormat="1" ht="11.25">
      <c r="B509" s="230"/>
      <c r="C509" s="231"/>
      <c r="D509" s="221" t="s">
        <v>152</v>
      </c>
      <c r="E509" s="232" t="s">
        <v>1</v>
      </c>
      <c r="F509" s="233" t="s">
        <v>517</v>
      </c>
      <c r="G509" s="231"/>
      <c r="H509" s="234">
        <v>467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152</v>
      </c>
      <c r="AU509" s="240" t="s">
        <v>83</v>
      </c>
      <c r="AV509" s="14" t="s">
        <v>83</v>
      </c>
      <c r="AW509" s="14" t="s">
        <v>30</v>
      </c>
      <c r="AX509" s="14" t="s">
        <v>73</v>
      </c>
      <c r="AY509" s="240" t="s">
        <v>144</v>
      </c>
    </row>
    <row r="510" spans="1:65" s="15" customFormat="1" ht="11.25">
      <c r="B510" s="241"/>
      <c r="C510" s="242"/>
      <c r="D510" s="221" t="s">
        <v>152</v>
      </c>
      <c r="E510" s="243" t="s">
        <v>1</v>
      </c>
      <c r="F510" s="244" t="s">
        <v>155</v>
      </c>
      <c r="G510" s="242"/>
      <c r="H510" s="245">
        <v>467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AT510" s="251" t="s">
        <v>152</v>
      </c>
      <c r="AU510" s="251" t="s">
        <v>83</v>
      </c>
      <c r="AV510" s="15" t="s">
        <v>150</v>
      </c>
      <c r="AW510" s="15" t="s">
        <v>30</v>
      </c>
      <c r="AX510" s="15" t="s">
        <v>81</v>
      </c>
      <c r="AY510" s="251" t="s">
        <v>144</v>
      </c>
    </row>
    <row r="511" spans="1:65" s="2" customFormat="1" ht="21.75" customHeight="1">
      <c r="A511" s="35"/>
      <c r="B511" s="36"/>
      <c r="C511" s="252" t="s">
        <v>518</v>
      </c>
      <c r="D511" s="252" t="s">
        <v>213</v>
      </c>
      <c r="E511" s="253" t="s">
        <v>519</v>
      </c>
      <c r="F511" s="254" t="s">
        <v>520</v>
      </c>
      <c r="G511" s="255" t="s">
        <v>424</v>
      </c>
      <c r="H511" s="256">
        <v>934</v>
      </c>
      <c r="I511" s="257"/>
      <c r="J511" s="258">
        <f>ROUND(I511*H511,2)</f>
        <v>0</v>
      </c>
      <c r="K511" s="259"/>
      <c r="L511" s="260"/>
      <c r="M511" s="261" t="s">
        <v>1</v>
      </c>
      <c r="N511" s="262" t="s">
        <v>38</v>
      </c>
      <c r="O511" s="72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17" t="s">
        <v>158</v>
      </c>
      <c r="AT511" s="217" t="s">
        <v>213</v>
      </c>
      <c r="AU511" s="217" t="s">
        <v>83</v>
      </c>
      <c r="AY511" s="18" t="s">
        <v>144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8" t="s">
        <v>81</v>
      </c>
      <c r="BK511" s="218">
        <f>ROUND(I511*H511,2)</f>
        <v>0</v>
      </c>
      <c r="BL511" s="18" t="s">
        <v>150</v>
      </c>
      <c r="BM511" s="217" t="s">
        <v>521</v>
      </c>
    </row>
    <row r="512" spans="1:65" s="14" customFormat="1" ht="11.25">
      <c r="B512" s="230"/>
      <c r="C512" s="231"/>
      <c r="D512" s="221" t="s">
        <v>152</v>
      </c>
      <c r="E512" s="232" t="s">
        <v>1</v>
      </c>
      <c r="F512" s="233" t="s">
        <v>522</v>
      </c>
      <c r="G512" s="231"/>
      <c r="H512" s="234">
        <v>934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AT512" s="240" t="s">
        <v>152</v>
      </c>
      <c r="AU512" s="240" t="s">
        <v>83</v>
      </c>
      <c r="AV512" s="14" t="s">
        <v>83</v>
      </c>
      <c r="AW512" s="14" t="s">
        <v>30</v>
      </c>
      <c r="AX512" s="14" t="s">
        <v>73</v>
      </c>
      <c r="AY512" s="240" t="s">
        <v>144</v>
      </c>
    </row>
    <row r="513" spans="1:65" s="15" customFormat="1" ht="11.25">
      <c r="B513" s="241"/>
      <c r="C513" s="242"/>
      <c r="D513" s="221" t="s">
        <v>152</v>
      </c>
      <c r="E513" s="243" t="s">
        <v>1</v>
      </c>
      <c r="F513" s="244" t="s">
        <v>155</v>
      </c>
      <c r="G513" s="242"/>
      <c r="H513" s="245">
        <v>934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AT513" s="251" t="s">
        <v>152</v>
      </c>
      <c r="AU513" s="251" t="s">
        <v>83</v>
      </c>
      <c r="AV513" s="15" t="s">
        <v>150</v>
      </c>
      <c r="AW513" s="15" t="s">
        <v>30</v>
      </c>
      <c r="AX513" s="15" t="s">
        <v>81</v>
      </c>
      <c r="AY513" s="251" t="s">
        <v>144</v>
      </c>
    </row>
    <row r="514" spans="1:65" s="2" customFormat="1" ht="21.75" customHeight="1">
      <c r="A514" s="35"/>
      <c r="B514" s="36"/>
      <c r="C514" s="205" t="s">
        <v>523</v>
      </c>
      <c r="D514" s="205" t="s">
        <v>146</v>
      </c>
      <c r="E514" s="206" t="s">
        <v>524</v>
      </c>
      <c r="F514" s="207" t="s">
        <v>525</v>
      </c>
      <c r="G514" s="208" t="s">
        <v>264</v>
      </c>
      <c r="H514" s="209">
        <v>40</v>
      </c>
      <c r="I514" s="210"/>
      <c r="J514" s="211">
        <f>ROUND(I514*H514,2)</f>
        <v>0</v>
      </c>
      <c r="K514" s="212"/>
      <c r="L514" s="40"/>
      <c r="M514" s="213" t="s">
        <v>1</v>
      </c>
      <c r="N514" s="214" t="s">
        <v>38</v>
      </c>
      <c r="O514" s="72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17" t="s">
        <v>150</v>
      </c>
      <c r="AT514" s="217" t="s">
        <v>146</v>
      </c>
      <c r="AU514" s="217" t="s">
        <v>83</v>
      </c>
      <c r="AY514" s="18" t="s">
        <v>144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8" t="s">
        <v>81</v>
      </c>
      <c r="BK514" s="218">
        <f>ROUND(I514*H514,2)</f>
        <v>0</v>
      </c>
      <c r="BL514" s="18" t="s">
        <v>150</v>
      </c>
      <c r="BM514" s="217" t="s">
        <v>286</v>
      </c>
    </row>
    <row r="515" spans="1:65" s="14" customFormat="1" ht="11.25">
      <c r="B515" s="230"/>
      <c r="C515" s="231"/>
      <c r="D515" s="221" t="s">
        <v>152</v>
      </c>
      <c r="E515" s="232" t="s">
        <v>1</v>
      </c>
      <c r="F515" s="233" t="s">
        <v>256</v>
      </c>
      <c r="G515" s="231"/>
      <c r="H515" s="234">
        <v>40</v>
      </c>
      <c r="I515" s="235"/>
      <c r="J515" s="231"/>
      <c r="K515" s="231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152</v>
      </c>
      <c r="AU515" s="240" t="s">
        <v>83</v>
      </c>
      <c r="AV515" s="14" t="s">
        <v>83</v>
      </c>
      <c r="AW515" s="14" t="s">
        <v>30</v>
      </c>
      <c r="AX515" s="14" t="s">
        <v>73</v>
      </c>
      <c r="AY515" s="240" t="s">
        <v>144</v>
      </c>
    </row>
    <row r="516" spans="1:65" s="15" customFormat="1" ht="11.25">
      <c r="B516" s="241"/>
      <c r="C516" s="242"/>
      <c r="D516" s="221" t="s">
        <v>152</v>
      </c>
      <c r="E516" s="243" t="s">
        <v>1</v>
      </c>
      <c r="F516" s="244" t="s">
        <v>155</v>
      </c>
      <c r="G516" s="242"/>
      <c r="H516" s="245">
        <v>40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AT516" s="251" t="s">
        <v>152</v>
      </c>
      <c r="AU516" s="251" t="s">
        <v>83</v>
      </c>
      <c r="AV516" s="15" t="s">
        <v>150</v>
      </c>
      <c r="AW516" s="15" t="s">
        <v>30</v>
      </c>
      <c r="AX516" s="15" t="s">
        <v>81</v>
      </c>
      <c r="AY516" s="251" t="s">
        <v>144</v>
      </c>
    </row>
    <row r="517" spans="1:65" s="2" customFormat="1" ht="21.75" customHeight="1">
      <c r="A517" s="35"/>
      <c r="B517" s="36"/>
      <c r="C517" s="252" t="s">
        <v>354</v>
      </c>
      <c r="D517" s="252" t="s">
        <v>213</v>
      </c>
      <c r="E517" s="253" t="s">
        <v>526</v>
      </c>
      <c r="F517" s="254" t="s">
        <v>527</v>
      </c>
      <c r="G517" s="255" t="s">
        <v>424</v>
      </c>
      <c r="H517" s="256">
        <v>40</v>
      </c>
      <c r="I517" s="257"/>
      <c r="J517" s="258">
        <f>ROUND(I517*H517,2)</f>
        <v>0</v>
      </c>
      <c r="K517" s="259"/>
      <c r="L517" s="260"/>
      <c r="M517" s="261" t="s">
        <v>1</v>
      </c>
      <c r="N517" s="262" t="s">
        <v>38</v>
      </c>
      <c r="O517" s="72"/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17" t="s">
        <v>158</v>
      </c>
      <c r="AT517" s="217" t="s">
        <v>213</v>
      </c>
      <c r="AU517" s="217" t="s">
        <v>83</v>
      </c>
      <c r="AY517" s="18" t="s">
        <v>144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8" t="s">
        <v>81</v>
      </c>
      <c r="BK517" s="218">
        <f>ROUND(I517*H517,2)</f>
        <v>0</v>
      </c>
      <c r="BL517" s="18" t="s">
        <v>150</v>
      </c>
      <c r="BM517" s="217" t="s">
        <v>198</v>
      </c>
    </row>
    <row r="518" spans="1:65" s="14" customFormat="1" ht="11.25">
      <c r="B518" s="230"/>
      <c r="C518" s="231"/>
      <c r="D518" s="221" t="s">
        <v>152</v>
      </c>
      <c r="E518" s="232" t="s">
        <v>1</v>
      </c>
      <c r="F518" s="233" t="s">
        <v>256</v>
      </c>
      <c r="G518" s="231"/>
      <c r="H518" s="234">
        <v>40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152</v>
      </c>
      <c r="AU518" s="240" t="s">
        <v>83</v>
      </c>
      <c r="AV518" s="14" t="s">
        <v>83</v>
      </c>
      <c r="AW518" s="14" t="s">
        <v>30</v>
      </c>
      <c r="AX518" s="14" t="s">
        <v>73</v>
      </c>
      <c r="AY518" s="240" t="s">
        <v>144</v>
      </c>
    </row>
    <row r="519" spans="1:65" s="15" customFormat="1" ht="11.25">
      <c r="B519" s="241"/>
      <c r="C519" s="242"/>
      <c r="D519" s="221" t="s">
        <v>152</v>
      </c>
      <c r="E519" s="243" t="s">
        <v>1</v>
      </c>
      <c r="F519" s="244" t="s">
        <v>155</v>
      </c>
      <c r="G519" s="242"/>
      <c r="H519" s="245">
        <v>40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AT519" s="251" t="s">
        <v>152</v>
      </c>
      <c r="AU519" s="251" t="s">
        <v>83</v>
      </c>
      <c r="AV519" s="15" t="s">
        <v>150</v>
      </c>
      <c r="AW519" s="15" t="s">
        <v>30</v>
      </c>
      <c r="AX519" s="15" t="s">
        <v>81</v>
      </c>
      <c r="AY519" s="251" t="s">
        <v>144</v>
      </c>
    </row>
    <row r="520" spans="1:65" s="2" customFormat="1" ht="16.5" customHeight="1">
      <c r="A520" s="35"/>
      <c r="B520" s="36"/>
      <c r="C520" s="205" t="s">
        <v>528</v>
      </c>
      <c r="D520" s="205" t="s">
        <v>146</v>
      </c>
      <c r="E520" s="206" t="s">
        <v>529</v>
      </c>
      <c r="F520" s="207" t="s">
        <v>530</v>
      </c>
      <c r="G520" s="208" t="s">
        <v>149</v>
      </c>
      <c r="H520" s="209">
        <v>7</v>
      </c>
      <c r="I520" s="210"/>
      <c r="J520" s="211">
        <f>ROUND(I520*H520,2)</f>
        <v>0</v>
      </c>
      <c r="K520" s="212"/>
      <c r="L520" s="40"/>
      <c r="M520" s="213" t="s">
        <v>1</v>
      </c>
      <c r="N520" s="214" t="s">
        <v>38</v>
      </c>
      <c r="O520" s="72"/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17" t="s">
        <v>150</v>
      </c>
      <c r="AT520" s="217" t="s">
        <v>146</v>
      </c>
      <c r="AU520" s="217" t="s">
        <v>83</v>
      </c>
      <c r="AY520" s="18" t="s">
        <v>144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8" t="s">
        <v>81</v>
      </c>
      <c r="BK520" s="218">
        <f>ROUND(I520*H520,2)</f>
        <v>0</v>
      </c>
      <c r="BL520" s="18" t="s">
        <v>150</v>
      </c>
      <c r="BM520" s="217" t="s">
        <v>531</v>
      </c>
    </row>
    <row r="521" spans="1:65" s="14" customFormat="1" ht="11.25">
      <c r="B521" s="230"/>
      <c r="C521" s="231"/>
      <c r="D521" s="221" t="s">
        <v>152</v>
      </c>
      <c r="E521" s="232" t="s">
        <v>1</v>
      </c>
      <c r="F521" s="233" t="s">
        <v>532</v>
      </c>
      <c r="G521" s="231"/>
      <c r="H521" s="234">
        <v>7</v>
      </c>
      <c r="I521" s="235"/>
      <c r="J521" s="231"/>
      <c r="K521" s="231"/>
      <c r="L521" s="236"/>
      <c r="M521" s="237"/>
      <c r="N521" s="238"/>
      <c r="O521" s="238"/>
      <c r="P521" s="238"/>
      <c r="Q521" s="238"/>
      <c r="R521" s="238"/>
      <c r="S521" s="238"/>
      <c r="T521" s="239"/>
      <c r="AT521" s="240" t="s">
        <v>152</v>
      </c>
      <c r="AU521" s="240" t="s">
        <v>83</v>
      </c>
      <c r="AV521" s="14" t="s">
        <v>83</v>
      </c>
      <c r="AW521" s="14" t="s">
        <v>30</v>
      </c>
      <c r="AX521" s="14" t="s">
        <v>73</v>
      </c>
      <c r="AY521" s="240" t="s">
        <v>144</v>
      </c>
    </row>
    <row r="522" spans="1:65" s="15" customFormat="1" ht="11.25">
      <c r="B522" s="241"/>
      <c r="C522" s="242"/>
      <c r="D522" s="221" t="s">
        <v>152</v>
      </c>
      <c r="E522" s="243" t="s">
        <v>1</v>
      </c>
      <c r="F522" s="244" t="s">
        <v>155</v>
      </c>
      <c r="G522" s="242"/>
      <c r="H522" s="245">
        <v>7</v>
      </c>
      <c r="I522" s="246"/>
      <c r="J522" s="242"/>
      <c r="K522" s="242"/>
      <c r="L522" s="247"/>
      <c r="M522" s="248"/>
      <c r="N522" s="249"/>
      <c r="O522" s="249"/>
      <c r="P522" s="249"/>
      <c r="Q522" s="249"/>
      <c r="R522" s="249"/>
      <c r="S522" s="249"/>
      <c r="T522" s="250"/>
      <c r="AT522" s="251" t="s">
        <v>152</v>
      </c>
      <c r="AU522" s="251" t="s">
        <v>83</v>
      </c>
      <c r="AV522" s="15" t="s">
        <v>150</v>
      </c>
      <c r="AW522" s="15" t="s">
        <v>30</v>
      </c>
      <c r="AX522" s="15" t="s">
        <v>81</v>
      </c>
      <c r="AY522" s="251" t="s">
        <v>144</v>
      </c>
    </row>
    <row r="523" spans="1:65" s="2" customFormat="1" ht="21.75" customHeight="1">
      <c r="A523" s="35"/>
      <c r="B523" s="36"/>
      <c r="C523" s="252" t="s">
        <v>533</v>
      </c>
      <c r="D523" s="252" t="s">
        <v>213</v>
      </c>
      <c r="E523" s="253" t="s">
        <v>534</v>
      </c>
      <c r="F523" s="254" t="s">
        <v>535</v>
      </c>
      <c r="G523" s="255" t="s">
        <v>424</v>
      </c>
      <c r="H523" s="256">
        <v>28</v>
      </c>
      <c r="I523" s="257"/>
      <c r="J523" s="258">
        <f>ROUND(I523*H523,2)</f>
        <v>0</v>
      </c>
      <c r="K523" s="259"/>
      <c r="L523" s="260"/>
      <c r="M523" s="261" t="s">
        <v>1</v>
      </c>
      <c r="N523" s="262" t="s">
        <v>38</v>
      </c>
      <c r="O523" s="72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17" t="s">
        <v>158</v>
      </c>
      <c r="AT523" s="217" t="s">
        <v>213</v>
      </c>
      <c r="AU523" s="217" t="s">
        <v>83</v>
      </c>
      <c r="AY523" s="18" t="s">
        <v>144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8" t="s">
        <v>81</v>
      </c>
      <c r="BK523" s="218">
        <f>ROUND(I523*H523,2)</f>
        <v>0</v>
      </c>
      <c r="BL523" s="18" t="s">
        <v>150</v>
      </c>
      <c r="BM523" s="217" t="s">
        <v>536</v>
      </c>
    </row>
    <row r="524" spans="1:65" s="14" customFormat="1" ht="11.25">
      <c r="B524" s="230"/>
      <c r="C524" s="231"/>
      <c r="D524" s="221" t="s">
        <v>152</v>
      </c>
      <c r="E524" s="232" t="s">
        <v>1</v>
      </c>
      <c r="F524" s="233" t="s">
        <v>537</v>
      </c>
      <c r="G524" s="231"/>
      <c r="H524" s="234">
        <v>28</v>
      </c>
      <c r="I524" s="235"/>
      <c r="J524" s="231"/>
      <c r="K524" s="231"/>
      <c r="L524" s="236"/>
      <c r="M524" s="237"/>
      <c r="N524" s="238"/>
      <c r="O524" s="238"/>
      <c r="P524" s="238"/>
      <c r="Q524" s="238"/>
      <c r="R524" s="238"/>
      <c r="S524" s="238"/>
      <c r="T524" s="239"/>
      <c r="AT524" s="240" t="s">
        <v>152</v>
      </c>
      <c r="AU524" s="240" t="s">
        <v>83</v>
      </c>
      <c r="AV524" s="14" t="s">
        <v>83</v>
      </c>
      <c r="AW524" s="14" t="s">
        <v>30</v>
      </c>
      <c r="AX524" s="14" t="s">
        <v>73</v>
      </c>
      <c r="AY524" s="240" t="s">
        <v>144</v>
      </c>
    </row>
    <row r="525" spans="1:65" s="15" customFormat="1" ht="11.25">
      <c r="B525" s="241"/>
      <c r="C525" s="242"/>
      <c r="D525" s="221" t="s">
        <v>152</v>
      </c>
      <c r="E525" s="243" t="s">
        <v>1</v>
      </c>
      <c r="F525" s="244" t="s">
        <v>155</v>
      </c>
      <c r="G525" s="242"/>
      <c r="H525" s="245">
        <v>28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AT525" s="251" t="s">
        <v>152</v>
      </c>
      <c r="AU525" s="251" t="s">
        <v>83</v>
      </c>
      <c r="AV525" s="15" t="s">
        <v>150</v>
      </c>
      <c r="AW525" s="15" t="s">
        <v>30</v>
      </c>
      <c r="AX525" s="15" t="s">
        <v>81</v>
      </c>
      <c r="AY525" s="251" t="s">
        <v>144</v>
      </c>
    </row>
    <row r="526" spans="1:65" s="2" customFormat="1" ht="16.5" customHeight="1">
      <c r="A526" s="35"/>
      <c r="B526" s="36"/>
      <c r="C526" s="205" t="s">
        <v>538</v>
      </c>
      <c r="D526" s="205" t="s">
        <v>146</v>
      </c>
      <c r="E526" s="206" t="s">
        <v>539</v>
      </c>
      <c r="F526" s="207" t="s">
        <v>540</v>
      </c>
      <c r="G526" s="208" t="s">
        <v>264</v>
      </c>
      <c r="H526" s="209">
        <v>28</v>
      </c>
      <c r="I526" s="210"/>
      <c r="J526" s="211">
        <f>ROUND(I526*H526,2)</f>
        <v>0</v>
      </c>
      <c r="K526" s="212"/>
      <c r="L526" s="40"/>
      <c r="M526" s="213" t="s">
        <v>1</v>
      </c>
      <c r="N526" s="214" t="s">
        <v>38</v>
      </c>
      <c r="O526" s="72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17" t="s">
        <v>150</v>
      </c>
      <c r="AT526" s="217" t="s">
        <v>146</v>
      </c>
      <c r="AU526" s="217" t="s">
        <v>83</v>
      </c>
      <c r="AY526" s="18" t="s">
        <v>144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8" t="s">
        <v>81</v>
      </c>
      <c r="BK526" s="218">
        <f>ROUND(I526*H526,2)</f>
        <v>0</v>
      </c>
      <c r="BL526" s="18" t="s">
        <v>150</v>
      </c>
      <c r="BM526" s="217" t="s">
        <v>541</v>
      </c>
    </row>
    <row r="527" spans="1:65" s="14" customFormat="1" ht="11.25">
      <c r="B527" s="230"/>
      <c r="C527" s="231"/>
      <c r="D527" s="221" t="s">
        <v>152</v>
      </c>
      <c r="E527" s="232" t="s">
        <v>1</v>
      </c>
      <c r="F527" s="233" t="s">
        <v>542</v>
      </c>
      <c r="G527" s="231"/>
      <c r="H527" s="234">
        <v>28</v>
      </c>
      <c r="I527" s="235"/>
      <c r="J527" s="231"/>
      <c r="K527" s="231"/>
      <c r="L527" s="236"/>
      <c r="M527" s="237"/>
      <c r="N527" s="238"/>
      <c r="O527" s="238"/>
      <c r="P527" s="238"/>
      <c r="Q527" s="238"/>
      <c r="R527" s="238"/>
      <c r="S527" s="238"/>
      <c r="T527" s="239"/>
      <c r="AT527" s="240" t="s">
        <v>152</v>
      </c>
      <c r="AU527" s="240" t="s">
        <v>83</v>
      </c>
      <c r="AV527" s="14" t="s">
        <v>83</v>
      </c>
      <c r="AW527" s="14" t="s">
        <v>30</v>
      </c>
      <c r="AX527" s="14" t="s">
        <v>73</v>
      </c>
      <c r="AY527" s="240" t="s">
        <v>144</v>
      </c>
    </row>
    <row r="528" spans="1:65" s="15" customFormat="1" ht="11.25">
      <c r="B528" s="241"/>
      <c r="C528" s="242"/>
      <c r="D528" s="221" t="s">
        <v>152</v>
      </c>
      <c r="E528" s="243" t="s">
        <v>1</v>
      </c>
      <c r="F528" s="244" t="s">
        <v>155</v>
      </c>
      <c r="G528" s="242"/>
      <c r="H528" s="245">
        <v>28</v>
      </c>
      <c r="I528" s="246"/>
      <c r="J528" s="242"/>
      <c r="K528" s="242"/>
      <c r="L528" s="247"/>
      <c r="M528" s="248"/>
      <c r="N528" s="249"/>
      <c r="O528" s="249"/>
      <c r="P528" s="249"/>
      <c r="Q528" s="249"/>
      <c r="R528" s="249"/>
      <c r="S528" s="249"/>
      <c r="T528" s="250"/>
      <c r="AT528" s="251" t="s">
        <v>152</v>
      </c>
      <c r="AU528" s="251" t="s">
        <v>83</v>
      </c>
      <c r="AV528" s="15" t="s">
        <v>150</v>
      </c>
      <c r="AW528" s="15" t="s">
        <v>30</v>
      </c>
      <c r="AX528" s="15" t="s">
        <v>81</v>
      </c>
      <c r="AY528" s="251" t="s">
        <v>144</v>
      </c>
    </row>
    <row r="529" spans="1:65" s="12" customFormat="1" ht="22.9" customHeight="1">
      <c r="B529" s="189"/>
      <c r="C529" s="190"/>
      <c r="D529" s="191" t="s">
        <v>72</v>
      </c>
      <c r="E529" s="203" t="s">
        <v>543</v>
      </c>
      <c r="F529" s="203" t="s">
        <v>544</v>
      </c>
      <c r="G529" s="190"/>
      <c r="H529" s="190"/>
      <c r="I529" s="193"/>
      <c r="J529" s="204">
        <f>BK529</f>
        <v>0</v>
      </c>
      <c r="K529" s="190"/>
      <c r="L529" s="195"/>
      <c r="M529" s="196"/>
      <c r="N529" s="197"/>
      <c r="O529" s="197"/>
      <c r="P529" s="198">
        <f>SUM(P530:P532)</f>
        <v>0</v>
      </c>
      <c r="Q529" s="197"/>
      <c r="R529" s="198">
        <f>SUM(R530:R532)</f>
        <v>0</v>
      </c>
      <c r="S529" s="197"/>
      <c r="T529" s="199">
        <f>SUM(T530:T532)</f>
        <v>0</v>
      </c>
      <c r="AR529" s="200" t="s">
        <v>81</v>
      </c>
      <c r="AT529" s="201" t="s">
        <v>72</v>
      </c>
      <c r="AU529" s="201" t="s">
        <v>81</v>
      </c>
      <c r="AY529" s="200" t="s">
        <v>144</v>
      </c>
      <c r="BK529" s="202">
        <f>SUM(BK530:BK532)</f>
        <v>0</v>
      </c>
    </row>
    <row r="530" spans="1:65" s="2" customFormat="1" ht="21.75" customHeight="1">
      <c r="A530" s="35"/>
      <c r="B530" s="36"/>
      <c r="C530" s="205" t="s">
        <v>363</v>
      </c>
      <c r="D530" s="205" t="s">
        <v>146</v>
      </c>
      <c r="E530" s="206" t="s">
        <v>545</v>
      </c>
      <c r="F530" s="207" t="s">
        <v>546</v>
      </c>
      <c r="G530" s="208" t="s">
        <v>216</v>
      </c>
      <c r="H530" s="209">
        <v>48.31</v>
      </c>
      <c r="I530" s="210"/>
      <c r="J530" s="211">
        <f>ROUND(I530*H530,2)</f>
        <v>0</v>
      </c>
      <c r="K530" s="212"/>
      <c r="L530" s="40"/>
      <c r="M530" s="213" t="s">
        <v>1</v>
      </c>
      <c r="N530" s="214" t="s">
        <v>38</v>
      </c>
      <c r="O530" s="72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17" t="s">
        <v>150</v>
      </c>
      <c r="AT530" s="217" t="s">
        <v>146</v>
      </c>
      <c r="AU530" s="217" t="s">
        <v>83</v>
      </c>
      <c r="AY530" s="18" t="s">
        <v>144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8" t="s">
        <v>81</v>
      </c>
      <c r="BK530" s="218">
        <f>ROUND(I530*H530,2)</f>
        <v>0</v>
      </c>
      <c r="BL530" s="18" t="s">
        <v>150</v>
      </c>
      <c r="BM530" s="217" t="s">
        <v>547</v>
      </c>
    </row>
    <row r="531" spans="1:65" s="2" customFormat="1" ht="21.75" customHeight="1">
      <c r="A531" s="35"/>
      <c r="B531" s="36"/>
      <c r="C531" s="205" t="s">
        <v>548</v>
      </c>
      <c r="D531" s="205" t="s">
        <v>146</v>
      </c>
      <c r="E531" s="206" t="s">
        <v>549</v>
      </c>
      <c r="F531" s="207" t="s">
        <v>550</v>
      </c>
      <c r="G531" s="208" t="s">
        <v>216</v>
      </c>
      <c r="H531" s="209">
        <v>48.31</v>
      </c>
      <c r="I531" s="210"/>
      <c r="J531" s="211">
        <f>ROUND(I531*H531,2)</f>
        <v>0</v>
      </c>
      <c r="K531" s="212"/>
      <c r="L531" s="40"/>
      <c r="M531" s="213" t="s">
        <v>1</v>
      </c>
      <c r="N531" s="214" t="s">
        <v>38</v>
      </c>
      <c r="O531" s="72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17" t="s">
        <v>150</v>
      </c>
      <c r="AT531" s="217" t="s">
        <v>146</v>
      </c>
      <c r="AU531" s="217" t="s">
        <v>83</v>
      </c>
      <c r="AY531" s="18" t="s">
        <v>144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81</v>
      </c>
      <c r="BK531" s="218">
        <f>ROUND(I531*H531,2)</f>
        <v>0</v>
      </c>
      <c r="BL531" s="18" t="s">
        <v>150</v>
      </c>
      <c r="BM531" s="217" t="s">
        <v>551</v>
      </c>
    </row>
    <row r="532" spans="1:65" s="2" customFormat="1" ht="21.75" customHeight="1">
      <c r="A532" s="35"/>
      <c r="B532" s="36"/>
      <c r="C532" s="205" t="s">
        <v>369</v>
      </c>
      <c r="D532" s="205" t="s">
        <v>146</v>
      </c>
      <c r="E532" s="206" t="s">
        <v>552</v>
      </c>
      <c r="F532" s="207" t="s">
        <v>553</v>
      </c>
      <c r="G532" s="208" t="s">
        <v>216</v>
      </c>
      <c r="H532" s="209">
        <v>48.31</v>
      </c>
      <c r="I532" s="210"/>
      <c r="J532" s="211">
        <f>ROUND(I532*H532,2)</f>
        <v>0</v>
      </c>
      <c r="K532" s="212"/>
      <c r="L532" s="40"/>
      <c r="M532" s="263" t="s">
        <v>1</v>
      </c>
      <c r="N532" s="264" t="s">
        <v>38</v>
      </c>
      <c r="O532" s="265"/>
      <c r="P532" s="266">
        <f>O532*H532</f>
        <v>0</v>
      </c>
      <c r="Q532" s="266">
        <v>0</v>
      </c>
      <c r="R532" s="266">
        <f>Q532*H532</f>
        <v>0</v>
      </c>
      <c r="S532" s="266">
        <v>0</v>
      </c>
      <c r="T532" s="267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17" t="s">
        <v>150</v>
      </c>
      <c r="AT532" s="217" t="s">
        <v>146</v>
      </c>
      <c r="AU532" s="217" t="s">
        <v>83</v>
      </c>
      <c r="AY532" s="18" t="s">
        <v>144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8" t="s">
        <v>81</v>
      </c>
      <c r="BK532" s="218">
        <f>ROUND(I532*H532,2)</f>
        <v>0</v>
      </c>
      <c r="BL532" s="18" t="s">
        <v>150</v>
      </c>
      <c r="BM532" s="217" t="s">
        <v>554</v>
      </c>
    </row>
    <row r="533" spans="1:65" s="2" customFormat="1" ht="6.95" customHeight="1">
      <c r="A533" s="35"/>
      <c r="B533" s="55"/>
      <c r="C533" s="56"/>
      <c r="D533" s="56"/>
      <c r="E533" s="56"/>
      <c r="F533" s="56"/>
      <c r="G533" s="56"/>
      <c r="H533" s="56"/>
      <c r="I533" s="153"/>
      <c r="J533" s="56"/>
      <c r="K533" s="56"/>
      <c r="L533" s="40"/>
      <c r="M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</row>
  </sheetData>
  <sheetProtection algorithmName="SHA-512" hashValue="/iPD4LRfhzasWXsaeSf8/DnMNDQxDGtQpFHPbaBJ8Ewz7u14pxJFnLSKW+5yw5rZf7I6oH770Y5D3Wc3ladKCA==" saltValue="1CYC1hyT39Mvoao10WQY+lviolnakT4jUD9mQSoeiu1V2BeBHb0MBl1nMzxstDUzR6GCuJSuR28zDs0D8RiHBQ==" spinCount="100000" sheet="1" objects="1" scenarios="1" formatColumns="0" formatRows="0" autoFilter="0"/>
  <autoFilter ref="C123:K53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86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555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ROUND((SUM(BE123:BE396)),  2)</f>
        <v>0</v>
      </c>
      <c r="G33" s="35"/>
      <c r="H33" s="35"/>
      <c r="I33" s="132">
        <v>0.21</v>
      </c>
      <c r="J33" s="131">
        <f>ROUND(((SUM(BE123:BE396))*I33),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ROUND((SUM(BF123:BF396)),  2)</f>
        <v>0</v>
      </c>
      <c r="G34" s="35"/>
      <c r="H34" s="35"/>
      <c r="I34" s="132">
        <v>0.15</v>
      </c>
      <c r="J34" s="131">
        <f>ROUND(((SUM(BF123:BF396))*I34),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ROUND((SUM(BG123:BG396)),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ROUND((SUM(BH123:BH396)),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ROUND((SUM(BI123:BI396)),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 02 - 1 - Řady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J229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124</v>
      </c>
      <c r="E100" s="172"/>
      <c r="F100" s="172"/>
      <c r="G100" s="172"/>
      <c r="H100" s="172"/>
      <c r="I100" s="173"/>
      <c r="J100" s="174">
        <f>J230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126</v>
      </c>
      <c r="E101" s="172"/>
      <c r="F101" s="172"/>
      <c r="G101" s="172"/>
      <c r="H101" s="172"/>
      <c r="I101" s="173"/>
      <c r="J101" s="174">
        <f>J242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128</v>
      </c>
      <c r="E102" s="172"/>
      <c r="F102" s="172"/>
      <c r="G102" s="172"/>
      <c r="H102" s="172"/>
      <c r="I102" s="173"/>
      <c r="J102" s="174">
        <f>J394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556</v>
      </c>
      <c r="E103" s="172"/>
      <c r="F103" s="172"/>
      <c r="G103" s="172"/>
      <c r="H103" s="172"/>
      <c r="I103" s="173"/>
      <c r="J103" s="174">
        <f>J395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129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35" t="str">
        <f>E7</f>
        <v>Výstavba tdi Za Střelnicí III, Lanškroun 999</v>
      </c>
      <c r="F113" s="336"/>
      <c r="G113" s="336"/>
      <c r="H113" s="336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114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91" t="str">
        <f>E9</f>
        <v>III. E 02 - 1 - Řady</v>
      </c>
      <c r="F115" s="337"/>
      <c r="G115" s="337"/>
      <c r="H115" s="3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27. 12. 2019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118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118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130</v>
      </c>
      <c r="D122" s="179" t="s">
        <v>58</v>
      </c>
      <c r="E122" s="179" t="s">
        <v>54</v>
      </c>
      <c r="F122" s="179" t="s">
        <v>55</v>
      </c>
      <c r="G122" s="179" t="s">
        <v>131</v>
      </c>
      <c r="H122" s="179" t="s">
        <v>132</v>
      </c>
      <c r="I122" s="180" t="s">
        <v>133</v>
      </c>
      <c r="J122" s="181" t="s">
        <v>118</v>
      </c>
      <c r="K122" s="182" t="s">
        <v>134</v>
      </c>
      <c r="L122" s="183"/>
      <c r="M122" s="76" t="s">
        <v>1</v>
      </c>
      <c r="N122" s="77" t="s">
        <v>37</v>
      </c>
      <c r="O122" s="77" t="s">
        <v>135</v>
      </c>
      <c r="P122" s="77" t="s">
        <v>136</v>
      </c>
      <c r="Q122" s="77" t="s">
        <v>137</v>
      </c>
      <c r="R122" s="77" t="s">
        <v>138</v>
      </c>
      <c r="S122" s="77" t="s">
        <v>139</v>
      </c>
      <c r="T122" s="78" t="s">
        <v>140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141</v>
      </c>
      <c r="D123" s="37"/>
      <c r="E123" s="37"/>
      <c r="F123" s="37"/>
      <c r="G123" s="37"/>
      <c r="H123" s="37"/>
      <c r="I123" s="116"/>
      <c r="J123" s="184">
        <f>BK123</f>
        <v>0</v>
      </c>
      <c r="K123" s="37"/>
      <c r="L123" s="40"/>
      <c r="M123" s="79"/>
      <c r="N123" s="185"/>
      <c r="O123" s="80"/>
      <c r="P123" s="186">
        <f>P124</f>
        <v>0</v>
      </c>
      <c r="Q123" s="80"/>
      <c r="R123" s="186">
        <f>R124</f>
        <v>0</v>
      </c>
      <c r="S123" s="80"/>
      <c r="T123" s="187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72</v>
      </c>
      <c r="AU123" s="18" t="s">
        <v>120</v>
      </c>
      <c r="BK123" s="188">
        <f>BK124</f>
        <v>0</v>
      </c>
    </row>
    <row r="124" spans="1:65" s="12" customFormat="1" ht="25.9" customHeight="1">
      <c r="B124" s="189"/>
      <c r="C124" s="190"/>
      <c r="D124" s="191" t="s">
        <v>72</v>
      </c>
      <c r="E124" s="192" t="s">
        <v>142</v>
      </c>
      <c r="F124" s="192" t="s">
        <v>143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P125+P229+P230+P242+P394+P395</f>
        <v>0</v>
      </c>
      <c r="Q124" s="197"/>
      <c r="R124" s="198">
        <f>R125+R229+R230+R242+R394+R395</f>
        <v>0</v>
      </c>
      <c r="S124" s="197"/>
      <c r="T124" s="199">
        <f>T125+T229+T230+T242+T394+T395</f>
        <v>0</v>
      </c>
      <c r="AR124" s="200" t="s">
        <v>81</v>
      </c>
      <c r="AT124" s="201" t="s">
        <v>72</v>
      </c>
      <c r="AU124" s="201" t="s">
        <v>73</v>
      </c>
      <c r="AY124" s="200" t="s">
        <v>144</v>
      </c>
      <c r="BK124" s="202">
        <f>BK125+BK229+BK230+BK242+BK394+BK395</f>
        <v>0</v>
      </c>
    </row>
    <row r="125" spans="1:65" s="12" customFormat="1" ht="22.9" customHeight="1">
      <c r="B125" s="189"/>
      <c r="C125" s="190"/>
      <c r="D125" s="191" t="s">
        <v>72</v>
      </c>
      <c r="E125" s="203" t="s">
        <v>81</v>
      </c>
      <c r="F125" s="203" t="s">
        <v>145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SUM(P126:P228)</f>
        <v>0</v>
      </c>
      <c r="Q125" s="197"/>
      <c r="R125" s="198">
        <f>SUM(R126:R228)</f>
        <v>0</v>
      </c>
      <c r="S125" s="197"/>
      <c r="T125" s="199">
        <f>SUM(T126:T228)</f>
        <v>0</v>
      </c>
      <c r="AR125" s="200" t="s">
        <v>81</v>
      </c>
      <c r="AT125" s="201" t="s">
        <v>72</v>
      </c>
      <c r="AU125" s="201" t="s">
        <v>81</v>
      </c>
      <c r="AY125" s="200" t="s">
        <v>144</v>
      </c>
      <c r="BK125" s="202">
        <f>SUM(BK126:BK228)</f>
        <v>0</v>
      </c>
    </row>
    <row r="126" spans="1:65" s="2" customFormat="1" ht="21.75" customHeight="1">
      <c r="A126" s="35"/>
      <c r="B126" s="36"/>
      <c r="C126" s="205" t="s">
        <v>81</v>
      </c>
      <c r="D126" s="205" t="s">
        <v>146</v>
      </c>
      <c r="E126" s="206" t="s">
        <v>557</v>
      </c>
      <c r="F126" s="207" t="s">
        <v>558</v>
      </c>
      <c r="G126" s="208" t="s">
        <v>232</v>
      </c>
      <c r="H126" s="209">
        <v>39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38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150</v>
      </c>
      <c r="AT126" s="217" t="s">
        <v>146</v>
      </c>
      <c r="AU126" s="217" t="s">
        <v>83</v>
      </c>
      <c r="AY126" s="18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150</v>
      </c>
      <c r="BM126" s="217" t="s">
        <v>83</v>
      </c>
    </row>
    <row r="127" spans="1:65" s="14" customFormat="1" ht="11.25">
      <c r="B127" s="230"/>
      <c r="C127" s="231"/>
      <c r="D127" s="221" t="s">
        <v>152</v>
      </c>
      <c r="E127" s="232" t="s">
        <v>1</v>
      </c>
      <c r="F127" s="233" t="s">
        <v>559</v>
      </c>
      <c r="G127" s="231"/>
      <c r="H127" s="234">
        <v>39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152</v>
      </c>
      <c r="AU127" s="240" t="s">
        <v>83</v>
      </c>
      <c r="AV127" s="14" t="s">
        <v>83</v>
      </c>
      <c r="AW127" s="14" t="s">
        <v>30</v>
      </c>
      <c r="AX127" s="14" t="s">
        <v>73</v>
      </c>
      <c r="AY127" s="240" t="s">
        <v>144</v>
      </c>
    </row>
    <row r="128" spans="1:65" s="15" customFormat="1" ht="11.25">
      <c r="B128" s="241"/>
      <c r="C128" s="242"/>
      <c r="D128" s="221" t="s">
        <v>152</v>
      </c>
      <c r="E128" s="243" t="s">
        <v>1</v>
      </c>
      <c r="F128" s="244" t="s">
        <v>155</v>
      </c>
      <c r="G128" s="242"/>
      <c r="H128" s="245">
        <v>39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152</v>
      </c>
      <c r="AU128" s="251" t="s">
        <v>83</v>
      </c>
      <c r="AV128" s="15" t="s">
        <v>150</v>
      </c>
      <c r="AW128" s="15" t="s">
        <v>30</v>
      </c>
      <c r="AX128" s="15" t="s">
        <v>81</v>
      </c>
      <c r="AY128" s="251" t="s">
        <v>144</v>
      </c>
    </row>
    <row r="129" spans="1:65" s="2" customFormat="1" ht="21.75" customHeight="1">
      <c r="A129" s="35"/>
      <c r="B129" s="36"/>
      <c r="C129" s="205" t="s">
        <v>83</v>
      </c>
      <c r="D129" s="205" t="s">
        <v>146</v>
      </c>
      <c r="E129" s="206" t="s">
        <v>560</v>
      </c>
      <c r="F129" s="207" t="s">
        <v>561</v>
      </c>
      <c r="G129" s="208" t="s">
        <v>232</v>
      </c>
      <c r="H129" s="209">
        <v>39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38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150</v>
      </c>
      <c r="AT129" s="217" t="s">
        <v>146</v>
      </c>
      <c r="AU129" s="217" t="s">
        <v>83</v>
      </c>
      <c r="AY129" s="18" t="s">
        <v>144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81</v>
      </c>
      <c r="BK129" s="218">
        <f>ROUND(I129*H129,2)</f>
        <v>0</v>
      </c>
      <c r="BL129" s="18" t="s">
        <v>150</v>
      </c>
      <c r="BM129" s="217" t="s">
        <v>150</v>
      </c>
    </row>
    <row r="130" spans="1:65" s="13" customFormat="1" ht="11.25">
      <c r="B130" s="219"/>
      <c r="C130" s="220"/>
      <c r="D130" s="221" t="s">
        <v>152</v>
      </c>
      <c r="E130" s="222" t="s">
        <v>1</v>
      </c>
      <c r="F130" s="223" t="s">
        <v>562</v>
      </c>
      <c r="G130" s="220"/>
      <c r="H130" s="222" t="s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152</v>
      </c>
      <c r="AU130" s="229" t="s">
        <v>83</v>
      </c>
      <c r="AV130" s="13" t="s">
        <v>81</v>
      </c>
      <c r="AW130" s="13" t="s">
        <v>30</v>
      </c>
      <c r="AX130" s="13" t="s">
        <v>73</v>
      </c>
      <c r="AY130" s="229" t="s">
        <v>144</v>
      </c>
    </row>
    <row r="131" spans="1:65" s="14" customFormat="1" ht="11.25">
      <c r="B131" s="230"/>
      <c r="C131" s="231"/>
      <c r="D131" s="221" t="s">
        <v>152</v>
      </c>
      <c r="E131" s="232" t="s">
        <v>1</v>
      </c>
      <c r="F131" s="233" t="s">
        <v>559</v>
      </c>
      <c r="G131" s="231"/>
      <c r="H131" s="234">
        <v>39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152</v>
      </c>
      <c r="AU131" s="240" t="s">
        <v>83</v>
      </c>
      <c r="AV131" s="14" t="s">
        <v>83</v>
      </c>
      <c r="AW131" s="14" t="s">
        <v>30</v>
      </c>
      <c r="AX131" s="14" t="s">
        <v>73</v>
      </c>
      <c r="AY131" s="240" t="s">
        <v>144</v>
      </c>
    </row>
    <row r="132" spans="1:65" s="15" customFormat="1" ht="11.25">
      <c r="B132" s="241"/>
      <c r="C132" s="242"/>
      <c r="D132" s="221" t="s">
        <v>152</v>
      </c>
      <c r="E132" s="243" t="s">
        <v>1</v>
      </c>
      <c r="F132" s="244" t="s">
        <v>155</v>
      </c>
      <c r="G132" s="242"/>
      <c r="H132" s="245">
        <v>39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152</v>
      </c>
      <c r="AU132" s="251" t="s">
        <v>83</v>
      </c>
      <c r="AV132" s="15" t="s">
        <v>150</v>
      </c>
      <c r="AW132" s="15" t="s">
        <v>30</v>
      </c>
      <c r="AX132" s="15" t="s">
        <v>81</v>
      </c>
      <c r="AY132" s="251" t="s">
        <v>144</v>
      </c>
    </row>
    <row r="133" spans="1:65" s="2" customFormat="1" ht="16.5" customHeight="1">
      <c r="A133" s="35"/>
      <c r="B133" s="36"/>
      <c r="C133" s="205" t="s">
        <v>160</v>
      </c>
      <c r="D133" s="205" t="s">
        <v>146</v>
      </c>
      <c r="E133" s="206" t="s">
        <v>563</v>
      </c>
      <c r="F133" s="207" t="s">
        <v>564</v>
      </c>
      <c r="G133" s="208" t="s">
        <v>264</v>
      </c>
      <c r="H133" s="209">
        <v>26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150</v>
      </c>
      <c r="AT133" s="217" t="s">
        <v>146</v>
      </c>
      <c r="AU133" s="217" t="s">
        <v>83</v>
      </c>
      <c r="AY133" s="18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150</v>
      </c>
      <c r="BM133" s="217" t="s">
        <v>151</v>
      </c>
    </row>
    <row r="134" spans="1:65" s="13" customFormat="1" ht="11.25">
      <c r="B134" s="219"/>
      <c r="C134" s="220"/>
      <c r="D134" s="221" t="s">
        <v>152</v>
      </c>
      <c r="E134" s="222" t="s">
        <v>1</v>
      </c>
      <c r="F134" s="223" t="s">
        <v>565</v>
      </c>
      <c r="G134" s="220"/>
      <c r="H134" s="222" t="s">
        <v>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152</v>
      </c>
      <c r="AU134" s="229" t="s">
        <v>83</v>
      </c>
      <c r="AV134" s="13" t="s">
        <v>81</v>
      </c>
      <c r="AW134" s="13" t="s">
        <v>30</v>
      </c>
      <c r="AX134" s="13" t="s">
        <v>73</v>
      </c>
      <c r="AY134" s="229" t="s">
        <v>144</v>
      </c>
    </row>
    <row r="135" spans="1:65" s="13" customFormat="1" ht="11.25">
      <c r="B135" s="219"/>
      <c r="C135" s="220"/>
      <c r="D135" s="221" t="s">
        <v>152</v>
      </c>
      <c r="E135" s="222" t="s">
        <v>1</v>
      </c>
      <c r="F135" s="223" t="s">
        <v>566</v>
      </c>
      <c r="G135" s="220"/>
      <c r="H135" s="222" t="s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152</v>
      </c>
      <c r="AU135" s="229" t="s">
        <v>83</v>
      </c>
      <c r="AV135" s="13" t="s">
        <v>81</v>
      </c>
      <c r="AW135" s="13" t="s">
        <v>30</v>
      </c>
      <c r="AX135" s="13" t="s">
        <v>73</v>
      </c>
      <c r="AY135" s="229" t="s">
        <v>144</v>
      </c>
    </row>
    <row r="136" spans="1:65" s="14" customFormat="1" ht="11.25">
      <c r="B136" s="230"/>
      <c r="C136" s="231"/>
      <c r="D136" s="221" t="s">
        <v>152</v>
      </c>
      <c r="E136" s="232" t="s">
        <v>1</v>
      </c>
      <c r="F136" s="233" t="s">
        <v>298</v>
      </c>
      <c r="G136" s="231"/>
      <c r="H136" s="234">
        <v>26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152</v>
      </c>
      <c r="AU136" s="240" t="s">
        <v>83</v>
      </c>
      <c r="AV136" s="14" t="s">
        <v>83</v>
      </c>
      <c r="AW136" s="14" t="s">
        <v>30</v>
      </c>
      <c r="AX136" s="14" t="s">
        <v>73</v>
      </c>
      <c r="AY136" s="240" t="s">
        <v>144</v>
      </c>
    </row>
    <row r="137" spans="1:65" s="15" customFormat="1" ht="11.25">
      <c r="B137" s="241"/>
      <c r="C137" s="242"/>
      <c r="D137" s="221" t="s">
        <v>152</v>
      </c>
      <c r="E137" s="243" t="s">
        <v>1</v>
      </c>
      <c r="F137" s="244" t="s">
        <v>155</v>
      </c>
      <c r="G137" s="242"/>
      <c r="H137" s="245">
        <v>26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152</v>
      </c>
      <c r="AU137" s="251" t="s">
        <v>83</v>
      </c>
      <c r="AV137" s="15" t="s">
        <v>150</v>
      </c>
      <c r="AW137" s="15" t="s">
        <v>30</v>
      </c>
      <c r="AX137" s="15" t="s">
        <v>81</v>
      </c>
      <c r="AY137" s="251" t="s">
        <v>144</v>
      </c>
    </row>
    <row r="138" spans="1:65" s="2" customFormat="1" ht="21.75" customHeight="1">
      <c r="A138" s="35"/>
      <c r="B138" s="36"/>
      <c r="C138" s="205" t="s">
        <v>150</v>
      </c>
      <c r="D138" s="205" t="s">
        <v>146</v>
      </c>
      <c r="E138" s="206" t="s">
        <v>567</v>
      </c>
      <c r="F138" s="207" t="s">
        <v>568</v>
      </c>
      <c r="G138" s="208" t="s">
        <v>149</v>
      </c>
      <c r="H138" s="209">
        <v>18.02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150</v>
      </c>
      <c r="AT138" s="217" t="s">
        <v>146</v>
      </c>
      <c r="AU138" s="217" t="s">
        <v>83</v>
      </c>
      <c r="AY138" s="18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150</v>
      </c>
      <c r="BM138" s="217" t="s">
        <v>168</v>
      </c>
    </row>
    <row r="139" spans="1:65" s="13" customFormat="1" ht="11.25">
      <c r="B139" s="219"/>
      <c r="C139" s="220"/>
      <c r="D139" s="221" t="s">
        <v>152</v>
      </c>
      <c r="E139" s="222" t="s">
        <v>1</v>
      </c>
      <c r="F139" s="223" t="s">
        <v>569</v>
      </c>
      <c r="G139" s="220"/>
      <c r="H139" s="222" t="s">
        <v>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152</v>
      </c>
      <c r="AU139" s="229" t="s">
        <v>83</v>
      </c>
      <c r="AV139" s="13" t="s">
        <v>81</v>
      </c>
      <c r="AW139" s="13" t="s">
        <v>30</v>
      </c>
      <c r="AX139" s="13" t="s">
        <v>73</v>
      </c>
      <c r="AY139" s="229" t="s">
        <v>144</v>
      </c>
    </row>
    <row r="140" spans="1:65" s="13" customFormat="1" ht="11.25">
      <c r="B140" s="219"/>
      <c r="C140" s="220"/>
      <c r="D140" s="221" t="s">
        <v>152</v>
      </c>
      <c r="E140" s="222" t="s">
        <v>1</v>
      </c>
      <c r="F140" s="223" t="s">
        <v>570</v>
      </c>
      <c r="G140" s="220"/>
      <c r="H140" s="222" t="s">
        <v>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152</v>
      </c>
      <c r="AU140" s="229" t="s">
        <v>83</v>
      </c>
      <c r="AV140" s="13" t="s">
        <v>81</v>
      </c>
      <c r="AW140" s="13" t="s">
        <v>30</v>
      </c>
      <c r="AX140" s="13" t="s">
        <v>73</v>
      </c>
      <c r="AY140" s="229" t="s">
        <v>144</v>
      </c>
    </row>
    <row r="141" spans="1:65" s="13" customFormat="1" ht="11.25">
      <c r="B141" s="219"/>
      <c r="C141" s="220"/>
      <c r="D141" s="221" t="s">
        <v>152</v>
      </c>
      <c r="E141" s="222" t="s">
        <v>1</v>
      </c>
      <c r="F141" s="223" t="s">
        <v>571</v>
      </c>
      <c r="G141" s="220"/>
      <c r="H141" s="222" t="s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152</v>
      </c>
      <c r="AU141" s="229" t="s">
        <v>83</v>
      </c>
      <c r="AV141" s="13" t="s">
        <v>81</v>
      </c>
      <c r="AW141" s="13" t="s">
        <v>30</v>
      </c>
      <c r="AX141" s="13" t="s">
        <v>73</v>
      </c>
      <c r="AY141" s="229" t="s">
        <v>144</v>
      </c>
    </row>
    <row r="142" spans="1:65" s="14" customFormat="1" ht="11.25">
      <c r="B142" s="230"/>
      <c r="C142" s="231"/>
      <c r="D142" s="221" t="s">
        <v>152</v>
      </c>
      <c r="E142" s="232" t="s">
        <v>1</v>
      </c>
      <c r="F142" s="233" t="s">
        <v>572</v>
      </c>
      <c r="G142" s="231"/>
      <c r="H142" s="234">
        <v>67.343999999999994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152</v>
      </c>
      <c r="AU142" s="240" t="s">
        <v>83</v>
      </c>
      <c r="AV142" s="14" t="s">
        <v>83</v>
      </c>
      <c r="AW142" s="14" t="s">
        <v>30</v>
      </c>
      <c r="AX142" s="14" t="s">
        <v>73</v>
      </c>
      <c r="AY142" s="240" t="s">
        <v>144</v>
      </c>
    </row>
    <row r="143" spans="1:65" s="13" customFormat="1" ht="11.25">
      <c r="B143" s="219"/>
      <c r="C143" s="220"/>
      <c r="D143" s="221" t="s">
        <v>152</v>
      </c>
      <c r="E143" s="222" t="s">
        <v>1</v>
      </c>
      <c r="F143" s="223" t="s">
        <v>573</v>
      </c>
      <c r="G143" s="220"/>
      <c r="H143" s="222" t="s">
        <v>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152</v>
      </c>
      <c r="AU143" s="229" t="s">
        <v>83</v>
      </c>
      <c r="AV143" s="13" t="s">
        <v>81</v>
      </c>
      <c r="AW143" s="13" t="s">
        <v>30</v>
      </c>
      <c r="AX143" s="13" t="s">
        <v>73</v>
      </c>
      <c r="AY143" s="229" t="s">
        <v>144</v>
      </c>
    </row>
    <row r="144" spans="1:65" s="14" customFormat="1" ht="11.25">
      <c r="B144" s="230"/>
      <c r="C144" s="231"/>
      <c r="D144" s="221" t="s">
        <v>152</v>
      </c>
      <c r="E144" s="232" t="s">
        <v>1</v>
      </c>
      <c r="F144" s="233" t="s">
        <v>574</v>
      </c>
      <c r="G144" s="231"/>
      <c r="H144" s="234">
        <v>112.855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152</v>
      </c>
      <c r="AU144" s="240" t="s">
        <v>83</v>
      </c>
      <c r="AV144" s="14" t="s">
        <v>83</v>
      </c>
      <c r="AW144" s="14" t="s">
        <v>30</v>
      </c>
      <c r="AX144" s="14" t="s">
        <v>73</v>
      </c>
      <c r="AY144" s="240" t="s">
        <v>144</v>
      </c>
    </row>
    <row r="145" spans="1:65" s="15" customFormat="1" ht="11.25">
      <c r="B145" s="241"/>
      <c r="C145" s="242"/>
      <c r="D145" s="221" t="s">
        <v>152</v>
      </c>
      <c r="E145" s="243" t="s">
        <v>1</v>
      </c>
      <c r="F145" s="244" t="s">
        <v>155</v>
      </c>
      <c r="G145" s="242"/>
      <c r="H145" s="245">
        <v>180.19900000000001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152</v>
      </c>
      <c r="AU145" s="251" t="s">
        <v>83</v>
      </c>
      <c r="AV145" s="15" t="s">
        <v>150</v>
      </c>
      <c r="AW145" s="15" t="s">
        <v>30</v>
      </c>
      <c r="AX145" s="15" t="s">
        <v>81</v>
      </c>
      <c r="AY145" s="251" t="s">
        <v>144</v>
      </c>
    </row>
    <row r="146" spans="1:65" s="14" customFormat="1" ht="11.25">
      <c r="B146" s="230"/>
      <c r="C146" s="231"/>
      <c r="D146" s="221" t="s">
        <v>152</v>
      </c>
      <c r="E146" s="231"/>
      <c r="F146" s="233" t="s">
        <v>575</v>
      </c>
      <c r="G146" s="231"/>
      <c r="H146" s="234">
        <v>18.02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152</v>
      </c>
      <c r="AU146" s="240" t="s">
        <v>83</v>
      </c>
      <c r="AV146" s="14" t="s">
        <v>83</v>
      </c>
      <c r="AW146" s="14" t="s">
        <v>4</v>
      </c>
      <c r="AX146" s="14" t="s">
        <v>81</v>
      </c>
      <c r="AY146" s="240" t="s">
        <v>144</v>
      </c>
    </row>
    <row r="147" spans="1:65" s="2" customFormat="1" ht="21.75" customHeight="1">
      <c r="A147" s="35"/>
      <c r="B147" s="36"/>
      <c r="C147" s="205" t="s">
        <v>176</v>
      </c>
      <c r="D147" s="205" t="s">
        <v>146</v>
      </c>
      <c r="E147" s="206" t="s">
        <v>576</v>
      </c>
      <c r="F147" s="207" t="s">
        <v>577</v>
      </c>
      <c r="G147" s="208" t="s">
        <v>149</v>
      </c>
      <c r="H147" s="209">
        <v>9.01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38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150</v>
      </c>
      <c r="AT147" s="217" t="s">
        <v>146</v>
      </c>
      <c r="AU147" s="217" t="s">
        <v>83</v>
      </c>
      <c r="AY147" s="18" t="s">
        <v>144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150</v>
      </c>
      <c r="BM147" s="217" t="s">
        <v>179</v>
      </c>
    </row>
    <row r="148" spans="1:65" s="13" customFormat="1" ht="11.25">
      <c r="B148" s="219"/>
      <c r="C148" s="220"/>
      <c r="D148" s="221" t="s">
        <v>152</v>
      </c>
      <c r="E148" s="222" t="s">
        <v>1</v>
      </c>
      <c r="F148" s="223" t="s">
        <v>578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83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3" customFormat="1" ht="11.25">
      <c r="B149" s="219"/>
      <c r="C149" s="220"/>
      <c r="D149" s="221" t="s">
        <v>152</v>
      </c>
      <c r="E149" s="222" t="s">
        <v>1</v>
      </c>
      <c r="F149" s="223" t="s">
        <v>569</v>
      </c>
      <c r="G149" s="220"/>
      <c r="H149" s="222" t="s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152</v>
      </c>
      <c r="AU149" s="229" t="s">
        <v>83</v>
      </c>
      <c r="AV149" s="13" t="s">
        <v>81</v>
      </c>
      <c r="AW149" s="13" t="s">
        <v>30</v>
      </c>
      <c r="AX149" s="13" t="s">
        <v>73</v>
      </c>
      <c r="AY149" s="229" t="s">
        <v>144</v>
      </c>
    </row>
    <row r="150" spans="1:65" s="13" customFormat="1" ht="11.25">
      <c r="B150" s="219"/>
      <c r="C150" s="220"/>
      <c r="D150" s="221" t="s">
        <v>152</v>
      </c>
      <c r="E150" s="222" t="s">
        <v>1</v>
      </c>
      <c r="F150" s="223" t="s">
        <v>570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83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3" customFormat="1" ht="11.25">
      <c r="B151" s="219"/>
      <c r="C151" s="220"/>
      <c r="D151" s="221" t="s">
        <v>152</v>
      </c>
      <c r="E151" s="222" t="s">
        <v>1</v>
      </c>
      <c r="F151" s="223" t="s">
        <v>571</v>
      </c>
      <c r="G151" s="220"/>
      <c r="H151" s="222" t="s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152</v>
      </c>
      <c r="AU151" s="229" t="s">
        <v>83</v>
      </c>
      <c r="AV151" s="13" t="s">
        <v>81</v>
      </c>
      <c r="AW151" s="13" t="s">
        <v>30</v>
      </c>
      <c r="AX151" s="13" t="s">
        <v>73</v>
      </c>
      <c r="AY151" s="229" t="s">
        <v>144</v>
      </c>
    </row>
    <row r="152" spans="1:65" s="14" customFormat="1" ht="11.25">
      <c r="B152" s="230"/>
      <c r="C152" s="231"/>
      <c r="D152" s="221" t="s">
        <v>152</v>
      </c>
      <c r="E152" s="232" t="s">
        <v>1</v>
      </c>
      <c r="F152" s="233" t="s">
        <v>572</v>
      </c>
      <c r="G152" s="231"/>
      <c r="H152" s="234">
        <v>67.343999999999994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152</v>
      </c>
      <c r="AU152" s="240" t="s">
        <v>83</v>
      </c>
      <c r="AV152" s="14" t="s">
        <v>83</v>
      </c>
      <c r="AW152" s="14" t="s">
        <v>30</v>
      </c>
      <c r="AX152" s="14" t="s">
        <v>73</v>
      </c>
      <c r="AY152" s="240" t="s">
        <v>144</v>
      </c>
    </row>
    <row r="153" spans="1:65" s="13" customFormat="1" ht="11.25">
      <c r="B153" s="219"/>
      <c r="C153" s="220"/>
      <c r="D153" s="221" t="s">
        <v>152</v>
      </c>
      <c r="E153" s="222" t="s">
        <v>1</v>
      </c>
      <c r="F153" s="223" t="s">
        <v>573</v>
      </c>
      <c r="G153" s="220"/>
      <c r="H153" s="222" t="s">
        <v>1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152</v>
      </c>
      <c r="AU153" s="229" t="s">
        <v>83</v>
      </c>
      <c r="AV153" s="13" t="s">
        <v>81</v>
      </c>
      <c r="AW153" s="13" t="s">
        <v>30</v>
      </c>
      <c r="AX153" s="13" t="s">
        <v>73</v>
      </c>
      <c r="AY153" s="229" t="s">
        <v>144</v>
      </c>
    </row>
    <row r="154" spans="1:65" s="14" customFormat="1" ht="11.25">
      <c r="B154" s="230"/>
      <c r="C154" s="231"/>
      <c r="D154" s="221" t="s">
        <v>152</v>
      </c>
      <c r="E154" s="232" t="s">
        <v>1</v>
      </c>
      <c r="F154" s="233" t="s">
        <v>574</v>
      </c>
      <c r="G154" s="231"/>
      <c r="H154" s="234">
        <v>112.855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152</v>
      </c>
      <c r="AU154" s="240" t="s">
        <v>83</v>
      </c>
      <c r="AV154" s="14" t="s">
        <v>83</v>
      </c>
      <c r="AW154" s="14" t="s">
        <v>30</v>
      </c>
      <c r="AX154" s="14" t="s">
        <v>73</v>
      </c>
      <c r="AY154" s="240" t="s">
        <v>144</v>
      </c>
    </row>
    <row r="155" spans="1:65" s="15" customFormat="1" ht="11.25">
      <c r="B155" s="241"/>
      <c r="C155" s="242"/>
      <c r="D155" s="221" t="s">
        <v>152</v>
      </c>
      <c r="E155" s="243" t="s">
        <v>1</v>
      </c>
      <c r="F155" s="244" t="s">
        <v>155</v>
      </c>
      <c r="G155" s="242"/>
      <c r="H155" s="245">
        <v>180.19900000000001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152</v>
      </c>
      <c r="AU155" s="251" t="s">
        <v>83</v>
      </c>
      <c r="AV155" s="15" t="s">
        <v>150</v>
      </c>
      <c r="AW155" s="15" t="s">
        <v>30</v>
      </c>
      <c r="AX155" s="15" t="s">
        <v>81</v>
      </c>
      <c r="AY155" s="251" t="s">
        <v>144</v>
      </c>
    </row>
    <row r="156" spans="1:65" s="14" customFormat="1" ht="11.25">
      <c r="B156" s="230"/>
      <c r="C156" s="231"/>
      <c r="D156" s="221" t="s">
        <v>152</v>
      </c>
      <c r="E156" s="231"/>
      <c r="F156" s="233" t="s">
        <v>579</v>
      </c>
      <c r="G156" s="231"/>
      <c r="H156" s="234">
        <v>9.01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152</v>
      </c>
      <c r="AU156" s="240" t="s">
        <v>83</v>
      </c>
      <c r="AV156" s="14" t="s">
        <v>83</v>
      </c>
      <c r="AW156" s="14" t="s">
        <v>4</v>
      </c>
      <c r="AX156" s="14" t="s">
        <v>81</v>
      </c>
      <c r="AY156" s="240" t="s">
        <v>144</v>
      </c>
    </row>
    <row r="157" spans="1:65" s="2" customFormat="1" ht="21.75" customHeight="1">
      <c r="A157" s="35"/>
      <c r="B157" s="36"/>
      <c r="C157" s="205" t="s">
        <v>151</v>
      </c>
      <c r="D157" s="205" t="s">
        <v>146</v>
      </c>
      <c r="E157" s="206" t="s">
        <v>580</v>
      </c>
      <c r="F157" s="207" t="s">
        <v>581</v>
      </c>
      <c r="G157" s="208" t="s">
        <v>149</v>
      </c>
      <c r="H157" s="209">
        <v>162.179</v>
      </c>
      <c r="I157" s="210"/>
      <c r="J157" s="211">
        <f>ROUND(I157*H157,2)</f>
        <v>0</v>
      </c>
      <c r="K157" s="212"/>
      <c r="L157" s="40"/>
      <c r="M157" s="213" t="s">
        <v>1</v>
      </c>
      <c r="N157" s="214" t="s">
        <v>38</v>
      </c>
      <c r="O157" s="72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150</v>
      </c>
      <c r="AT157" s="217" t="s">
        <v>146</v>
      </c>
      <c r="AU157" s="217" t="s">
        <v>83</v>
      </c>
      <c r="AY157" s="18" t="s">
        <v>144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81</v>
      </c>
      <c r="BK157" s="218">
        <f>ROUND(I157*H157,2)</f>
        <v>0</v>
      </c>
      <c r="BL157" s="18" t="s">
        <v>150</v>
      </c>
      <c r="BM157" s="217" t="s">
        <v>184</v>
      </c>
    </row>
    <row r="158" spans="1:65" s="13" customFormat="1" ht="11.25">
      <c r="B158" s="219"/>
      <c r="C158" s="220"/>
      <c r="D158" s="221" t="s">
        <v>152</v>
      </c>
      <c r="E158" s="222" t="s">
        <v>1</v>
      </c>
      <c r="F158" s="223" t="s">
        <v>570</v>
      </c>
      <c r="G158" s="220"/>
      <c r="H158" s="222" t="s">
        <v>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152</v>
      </c>
      <c r="AU158" s="229" t="s">
        <v>83</v>
      </c>
      <c r="AV158" s="13" t="s">
        <v>81</v>
      </c>
      <c r="AW158" s="13" t="s">
        <v>30</v>
      </c>
      <c r="AX158" s="13" t="s">
        <v>73</v>
      </c>
      <c r="AY158" s="229" t="s">
        <v>144</v>
      </c>
    </row>
    <row r="159" spans="1:65" s="13" customFormat="1" ht="11.25">
      <c r="B159" s="219"/>
      <c r="C159" s="220"/>
      <c r="D159" s="221" t="s">
        <v>152</v>
      </c>
      <c r="E159" s="222" t="s">
        <v>1</v>
      </c>
      <c r="F159" s="223" t="s">
        <v>571</v>
      </c>
      <c r="G159" s="220"/>
      <c r="H159" s="222" t="s">
        <v>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152</v>
      </c>
      <c r="AU159" s="229" t="s">
        <v>83</v>
      </c>
      <c r="AV159" s="13" t="s">
        <v>81</v>
      </c>
      <c r="AW159" s="13" t="s">
        <v>30</v>
      </c>
      <c r="AX159" s="13" t="s">
        <v>73</v>
      </c>
      <c r="AY159" s="229" t="s">
        <v>144</v>
      </c>
    </row>
    <row r="160" spans="1:65" s="14" customFormat="1" ht="11.25">
      <c r="B160" s="230"/>
      <c r="C160" s="231"/>
      <c r="D160" s="221" t="s">
        <v>152</v>
      </c>
      <c r="E160" s="232" t="s">
        <v>1</v>
      </c>
      <c r="F160" s="233" t="s">
        <v>572</v>
      </c>
      <c r="G160" s="231"/>
      <c r="H160" s="234">
        <v>67.343999999999994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152</v>
      </c>
      <c r="AU160" s="240" t="s">
        <v>83</v>
      </c>
      <c r="AV160" s="14" t="s">
        <v>83</v>
      </c>
      <c r="AW160" s="14" t="s">
        <v>30</v>
      </c>
      <c r="AX160" s="14" t="s">
        <v>73</v>
      </c>
      <c r="AY160" s="240" t="s">
        <v>144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573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4" customFormat="1" ht="11.25">
      <c r="B162" s="230"/>
      <c r="C162" s="231"/>
      <c r="D162" s="221" t="s">
        <v>152</v>
      </c>
      <c r="E162" s="232" t="s">
        <v>1</v>
      </c>
      <c r="F162" s="233" t="s">
        <v>574</v>
      </c>
      <c r="G162" s="231"/>
      <c r="H162" s="234">
        <v>112.855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152</v>
      </c>
      <c r="AU162" s="240" t="s">
        <v>83</v>
      </c>
      <c r="AV162" s="14" t="s">
        <v>83</v>
      </c>
      <c r="AW162" s="14" t="s">
        <v>30</v>
      </c>
      <c r="AX162" s="14" t="s">
        <v>73</v>
      </c>
      <c r="AY162" s="240" t="s">
        <v>144</v>
      </c>
    </row>
    <row r="163" spans="1:65" s="15" customFormat="1" ht="11.25">
      <c r="B163" s="241"/>
      <c r="C163" s="242"/>
      <c r="D163" s="221" t="s">
        <v>152</v>
      </c>
      <c r="E163" s="243" t="s">
        <v>1</v>
      </c>
      <c r="F163" s="244" t="s">
        <v>155</v>
      </c>
      <c r="G163" s="242"/>
      <c r="H163" s="245">
        <v>180.19900000000001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152</v>
      </c>
      <c r="AU163" s="251" t="s">
        <v>83</v>
      </c>
      <c r="AV163" s="15" t="s">
        <v>150</v>
      </c>
      <c r="AW163" s="15" t="s">
        <v>30</v>
      </c>
      <c r="AX163" s="15" t="s">
        <v>81</v>
      </c>
      <c r="AY163" s="251" t="s">
        <v>144</v>
      </c>
    </row>
    <row r="164" spans="1:65" s="14" customFormat="1" ht="11.25">
      <c r="B164" s="230"/>
      <c r="C164" s="231"/>
      <c r="D164" s="221" t="s">
        <v>152</v>
      </c>
      <c r="E164" s="231"/>
      <c r="F164" s="233" t="s">
        <v>582</v>
      </c>
      <c r="G164" s="231"/>
      <c r="H164" s="234">
        <v>162.179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152</v>
      </c>
      <c r="AU164" s="240" t="s">
        <v>83</v>
      </c>
      <c r="AV164" s="14" t="s">
        <v>83</v>
      </c>
      <c r="AW164" s="14" t="s">
        <v>4</v>
      </c>
      <c r="AX164" s="14" t="s">
        <v>81</v>
      </c>
      <c r="AY164" s="240" t="s">
        <v>144</v>
      </c>
    </row>
    <row r="165" spans="1:65" s="2" customFormat="1" ht="21.75" customHeight="1">
      <c r="A165" s="35"/>
      <c r="B165" s="36"/>
      <c r="C165" s="205" t="s">
        <v>189</v>
      </c>
      <c r="D165" s="205" t="s">
        <v>146</v>
      </c>
      <c r="E165" s="206" t="s">
        <v>583</v>
      </c>
      <c r="F165" s="207" t="s">
        <v>584</v>
      </c>
      <c r="G165" s="208" t="s">
        <v>149</v>
      </c>
      <c r="H165" s="209">
        <v>81.09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38</v>
      </c>
      <c r="O165" s="72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150</v>
      </c>
      <c r="AT165" s="217" t="s">
        <v>146</v>
      </c>
      <c r="AU165" s="217" t="s">
        <v>83</v>
      </c>
      <c r="AY165" s="18" t="s">
        <v>144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150</v>
      </c>
      <c r="BM165" s="217" t="s">
        <v>192</v>
      </c>
    </row>
    <row r="166" spans="1:65" s="13" customFormat="1" ht="11.25">
      <c r="B166" s="219"/>
      <c r="C166" s="220"/>
      <c r="D166" s="221" t="s">
        <v>152</v>
      </c>
      <c r="E166" s="222" t="s">
        <v>1</v>
      </c>
      <c r="F166" s="223" t="s">
        <v>585</v>
      </c>
      <c r="G166" s="220"/>
      <c r="H166" s="222" t="s">
        <v>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152</v>
      </c>
      <c r="AU166" s="229" t="s">
        <v>83</v>
      </c>
      <c r="AV166" s="13" t="s">
        <v>81</v>
      </c>
      <c r="AW166" s="13" t="s">
        <v>30</v>
      </c>
      <c r="AX166" s="13" t="s">
        <v>73</v>
      </c>
      <c r="AY166" s="229" t="s">
        <v>144</v>
      </c>
    </row>
    <row r="167" spans="1:65" s="13" customFormat="1" ht="11.25">
      <c r="B167" s="219"/>
      <c r="C167" s="220"/>
      <c r="D167" s="221" t="s">
        <v>152</v>
      </c>
      <c r="E167" s="222" t="s">
        <v>1</v>
      </c>
      <c r="F167" s="223" t="s">
        <v>586</v>
      </c>
      <c r="G167" s="220"/>
      <c r="H167" s="222" t="s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152</v>
      </c>
      <c r="AU167" s="229" t="s">
        <v>83</v>
      </c>
      <c r="AV167" s="13" t="s">
        <v>81</v>
      </c>
      <c r="AW167" s="13" t="s">
        <v>30</v>
      </c>
      <c r="AX167" s="13" t="s">
        <v>73</v>
      </c>
      <c r="AY167" s="229" t="s">
        <v>144</v>
      </c>
    </row>
    <row r="168" spans="1:65" s="13" customFormat="1" ht="11.25">
      <c r="B168" s="219"/>
      <c r="C168" s="220"/>
      <c r="D168" s="221" t="s">
        <v>152</v>
      </c>
      <c r="E168" s="222" t="s">
        <v>1</v>
      </c>
      <c r="F168" s="223" t="s">
        <v>570</v>
      </c>
      <c r="G168" s="220"/>
      <c r="H168" s="222" t="s">
        <v>1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152</v>
      </c>
      <c r="AU168" s="229" t="s">
        <v>83</v>
      </c>
      <c r="AV168" s="13" t="s">
        <v>81</v>
      </c>
      <c r="AW168" s="13" t="s">
        <v>30</v>
      </c>
      <c r="AX168" s="13" t="s">
        <v>73</v>
      </c>
      <c r="AY168" s="229" t="s">
        <v>144</v>
      </c>
    </row>
    <row r="169" spans="1:65" s="13" customFormat="1" ht="11.25">
      <c r="B169" s="219"/>
      <c r="C169" s="220"/>
      <c r="D169" s="221" t="s">
        <v>152</v>
      </c>
      <c r="E169" s="222" t="s">
        <v>1</v>
      </c>
      <c r="F169" s="223" t="s">
        <v>571</v>
      </c>
      <c r="G169" s="220"/>
      <c r="H169" s="222" t="s">
        <v>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152</v>
      </c>
      <c r="AU169" s="229" t="s">
        <v>83</v>
      </c>
      <c r="AV169" s="13" t="s">
        <v>81</v>
      </c>
      <c r="AW169" s="13" t="s">
        <v>30</v>
      </c>
      <c r="AX169" s="13" t="s">
        <v>73</v>
      </c>
      <c r="AY169" s="229" t="s">
        <v>144</v>
      </c>
    </row>
    <row r="170" spans="1:65" s="14" customFormat="1" ht="11.25">
      <c r="B170" s="230"/>
      <c r="C170" s="231"/>
      <c r="D170" s="221" t="s">
        <v>152</v>
      </c>
      <c r="E170" s="232" t="s">
        <v>1</v>
      </c>
      <c r="F170" s="233" t="s">
        <v>572</v>
      </c>
      <c r="G170" s="231"/>
      <c r="H170" s="234">
        <v>67.343999999999994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152</v>
      </c>
      <c r="AU170" s="240" t="s">
        <v>83</v>
      </c>
      <c r="AV170" s="14" t="s">
        <v>83</v>
      </c>
      <c r="AW170" s="14" t="s">
        <v>30</v>
      </c>
      <c r="AX170" s="14" t="s">
        <v>73</v>
      </c>
      <c r="AY170" s="240" t="s">
        <v>144</v>
      </c>
    </row>
    <row r="171" spans="1:65" s="13" customFormat="1" ht="11.25">
      <c r="B171" s="219"/>
      <c r="C171" s="220"/>
      <c r="D171" s="221" t="s">
        <v>152</v>
      </c>
      <c r="E171" s="222" t="s">
        <v>1</v>
      </c>
      <c r="F171" s="223" t="s">
        <v>573</v>
      </c>
      <c r="G171" s="220"/>
      <c r="H171" s="222" t="s">
        <v>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152</v>
      </c>
      <c r="AU171" s="229" t="s">
        <v>83</v>
      </c>
      <c r="AV171" s="13" t="s">
        <v>81</v>
      </c>
      <c r="AW171" s="13" t="s">
        <v>30</v>
      </c>
      <c r="AX171" s="13" t="s">
        <v>73</v>
      </c>
      <c r="AY171" s="229" t="s">
        <v>144</v>
      </c>
    </row>
    <row r="172" spans="1:65" s="14" customFormat="1" ht="11.25">
      <c r="B172" s="230"/>
      <c r="C172" s="231"/>
      <c r="D172" s="221" t="s">
        <v>152</v>
      </c>
      <c r="E172" s="232" t="s">
        <v>1</v>
      </c>
      <c r="F172" s="233" t="s">
        <v>574</v>
      </c>
      <c r="G172" s="231"/>
      <c r="H172" s="234">
        <v>112.855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152</v>
      </c>
      <c r="AU172" s="240" t="s">
        <v>83</v>
      </c>
      <c r="AV172" s="14" t="s">
        <v>83</v>
      </c>
      <c r="AW172" s="14" t="s">
        <v>30</v>
      </c>
      <c r="AX172" s="14" t="s">
        <v>73</v>
      </c>
      <c r="AY172" s="240" t="s">
        <v>144</v>
      </c>
    </row>
    <row r="173" spans="1:65" s="15" customFormat="1" ht="11.25">
      <c r="B173" s="241"/>
      <c r="C173" s="242"/>
      <c r="D173" s="221" t="s">
        <v>152</v>
      </c>
      <c r="E173" s="243" t="s">
        <v>1</v>
      </c>
      <c r="F173" s="244" t="s">
        <v>155</v>
      </c>
      <c r="G173" s="242"/>
      <c r="H173" s="245">
        <v>180.19900000000001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152</v>
      </c>
      <c r="AU173" s="251" t="s">
        <v>83</v>
      </c>
      <c r="AV173" s="15" t="s">
        <v>150</v>
      </c>
      <c r="AW173" s="15" t="s">
        <v>30</v>
      </c>
      <c r="AX173" s="15" t="s">
        <v>81</v>
      </c>
      <c r="AY173" s="251" t="s">
        <v>144</v>
      </c>
    </row>
    <row r="174" spans="1:65" s="14" customFormat="1" ht="11.25">
      <c r="B174" s="230"/>
      <c r="C174" s="231"/>
      <c r="D174" s="221" t="s">
        <v>152</v>
      </c>
      <c r="E174" s="231"/>
      <c r="F174" s="233" t="s">
        <v>587</v>
      </c>
      <c r="G174" s="231"/>
      <c r="H174" s="234">
        <v>81.09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152</v>
      </c>
      <c r="AU174" s="240" t="s">
        <v>83</v>
      </c>
      <c r="AV174" s="14" t="s">
        <v>83</v>
      </c>
      <c r="AW174" s="14" t="s">
        <v>4</v>
      </c>
      <c r="AX174" s="14" t="s">
        <v>81</v>
      </c>
      <c r="AY174" s="240" t="s">
        <v>144</v>
      </c>
    </row>
    <row r="175" spans="1:65" s="2" customFormat="1" ht="21.75" customHeight="1">
      <c r="A175" s="35"/>
      <c r="B175" s="36"/>
      <c r="C175" s="205" t="s">
        <v>158</v>
      </c>
      <c r="D175" s="205" t="s">
        <v>146</v>
      </c>
      <c r="E175" s="206" t="s">
        <v>588</v>
      </c>
      <c r="F175" s="207" t="s">
        <v>589</v>
      </c>
      <c r="G175" s="208" t="s">
        <v>149</v>
      </c>
      <c r="H175" s="209">
        <v>90.1</v>
      </c>
      <c r="I175" s="210"/>
      <c r="J175" s="211">
        <f>ROUND(I175*H175,2)</f>
        <v>0</v>
      </c>
      <c r="K175" s="212"/>
      <c r="L175" s="40"/>
      <c r="M175" s="213" t="s">
        <v>1</v>
      </c>
      <c r="N175" s="214" t="s">
        <v>38</v>
      </c>
      <c r="O175" s="72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7" t="s">
        <v>150</v>
      </c>
      <c r="AT175" s="217" t="s">
        <v>146</v>
      </c>
      <c r="AU175" s="217" t="s">
        <v>83</v>
      </c>
      <c r="AY175" s="18" t="s">
        <v>144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150</v>
      </c>
      <c r="BM175" s="217" t="s">
        <v>287</v>
      </c>
    </row>
    <row r="176" spans="1:65" s="13" customFormat="1" ht="11.25">
      <c r="B176" s="219"/>
      <c r="C176" s="220"/>
      <c r="D176" s="221" t="s">
        <v>152</v>
      </c>
      <c r="E176" s="222" t="s">
        <v>1</v>
      </c>
      <c r="F176" s="223" t="s">
        <v>590</v>
      </c>
      <c r="G176" s="220"/>
      <c r="H176" s="222" t="s">
        <v>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152</v>
      </c>
      <c r="AU176" s="229" t="s">
        <v>83</v>
      </c>
      <c r="AV176" s="13" t="s">
        <v>81</v>
      </c>
      <c r="AW176" s="13" t="s">
        <v>30</v>
      </c>
      <c r="AX176" s="13" t="s">
        <v>73</v>
      </c>
      <c r="AY176" s="229" t="s">
        <v>144</v>
      </c>
    </row>
    <row r="177" spans="1:65" s="13" customFormat="1" ht="22.5">
      <c r="B177" s="219"/>
      <c r="C177" s="220"/>
      <c r="D177" s="221" t="s">
        <v>152</v>
      </c>
      <c r="E177" s="222" t="s">
        <v>1</v>
      </c>
      <c r="F177" s="223" t="s">
        <v>591</v>
      </c>
      <c r="G177" s="220"/>
      <c r="H177" s="222" t="s">
        <v>1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152</v>
      </c>
      <c r="AU177" s="229" t="s">
        <v>83</v>
      </c>
      <c r="AV177" s="13" t="s">
        <v>81</v>
      </c>
      <c r="AW177" s="13" t="s">
        <v>30</v>
      </c>
      <c r="AX177" s="13" t="s">
        <v>73</v>
      </c>
      <c r="AY177" s="229" t="s">
        <v>144</v>
      </c>
    </row>
    <row r="178" spans="1:65" s="13" customFormat="1" ht="11.25">
      <c r="B178" s="219"/>
      <c r="C178" s="220"/>
      <c r="D178" s="221" t="s">
        <v>152</v>
      </c>
      <c r="E178" s="222" t="s">
        <v>1</v>
      </c>
      <c r="F178" s="223" t="s">
        <v>570</v>
      </c>
      <c r="G178" s="220"/>
      <c r="H178" s="222" t="s">
        <v>1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152</v>
      </c>
      <c r="AU178" s="229" t="s">
        <v>83</v>
      </c>
      <c r="AV178" s="13" t="s">
        <v>81</v>
      </c>
      <c r="AW178" s="13" t="s">
        <v>30</v>
      </c>
      <c r="AX178" s="13" t="s">
        <v>73</v>
      </c>
      <c r="AY178" s="229" t="s">
        <v>144</v>
      </c>
    </row>
    <row r="179" spans="1:65" s="13" customFormat="1" ht="11.25">
      <c r="B179" s="219"/>
      <c r="C179" s="220"/>
      <c r="D179" s="221" t="s">
        <v>152</v>
      </c>
      <c r="E179" s="222" t="s">
        <v>1</v>
      </c>
      <c r="F179" s="223" t="s">
        <v>571</v>
      </c>
      <c r="G179" s="220"/>
      <c r="H179" s="222" t="s">
        <v>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152</v>
      </c>
      <c r="AU179" s="229" t="s">
        <v>83</v>
      </c>
      <c r="AV179" s="13" t="s">
        <v>81</v>
      </c>
      <c r="AW179" s="13" t="s">
        <v>30</v>
      </c>
      <c r="AX179" s="13" t="s">
        <v>73</v>
      </c>
      <c r="AY179" s="229" t="s">
        <v>144</v>
      </c>
    </row>
    <row r="180" spans="1:65" s="14" customFormat="1" ht="11.25">
      <c r="B180" s="230"/>
      <c r="C180" s="231"/>
      <c r="D180" s="221" t="s">
        <v>152</v>
      </c>
      <c r="E180" s="232" t="s">
        <v>1</v>
      </c>
      <c r="F180" s="233" t="s">
        <v>572</v>
      </c>
      <c r="G180" s="231"/>
      <c r="H180" s="234">
        <v>67.343999999999994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152</v>
      </c>
      <c r="AU180" s="240" t="s">
        <v>83</v>
      </c>
      <c r="AV180" s="14" t="s">
        <v>83</v>
      </c>
      <c r="AW180" s="14" t="s">
        <v>30</v>
      </c>
      <c r="AX180" s="14" t="s">
        <v>73</v>
      </c>
      <c r="AY180" s="240" t="s">
        <v>144</v>
      </c>
    </row>
    <row r="181" spans="1:65" s="13" customFormat="1" ht="11.25">
      <c r="B181" s="219"/>
      <c r="C181" s="220"/>
      <c r="D181" s="221" t="s">
        <v>152</v>
      </c>
      <c r="E181" s="222" t="s">
        <v>1</v>
      </c>
      <c r="F181" s="223" t="s">
        <v>573</v>
      </c>
      <c r="G181" s="220"/>
      <c r="H181" s="222" t="s">
        <v>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152</v>
      </c>
      <c r="AU181" s="229" t="s">
        <v>83</v>
      </c>
      <c r="AV181" s="13" t="s">
        <v>81</v>
      </c>
      <c r="AW181" s="13" t="s">
        <v>30</v>
      </c>
      <c r="AX181" s="13" t="s">
        <v>73</v>
      </c>
      <c r="AY181" s="229" t="s">
        <v>144</v>
      </c>
    </row>
    <row r="182" spans="1:65" s="14" customFormat="1" ht="11.25">
      <c r="B182" s="230"/>
      <c r="C182" s="231"/>
      <c r="D182" s="221" t="s">
        <v>152</v>
      </c>
      <c r="E182" s="232" t="s">
        <v>1</v>
      </c>
      <c r="F182" s="233" t="s">
        <v>574</v>
      </c>
      <c r="G182" s="231"/>
      <c r="H182" s="234">
        <v>112.855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152</v>
      </c>
      <c r="AU182" s="240" t="s">
        <v>83</v>
      </c>
      <c r="AV182" s="14" t="s">
        <v>83</v>
      </c>
      <c r="AW182" s="14" t="s">
        <v>30</v>
      </c>
      <c r="AX182" s="14" t="s">
        <v>73</v>
      </c>
      <c r="AY182" s="240" t="s">
        <v>144</v>
      </c>
    </row>
    <row r="183" spans="1:65" s="15" customFormat="1" ht="11.25">
      <c r="B183" s="241"/>
      <c r="C183" s="242"/>
      <c r="D183" s="221" t="s">
        <v>152</v>
      </c>
      <c r="E183" s="243" t="s">
        <v>1</v>
      </c>
      <c r="F183" s="244" t="s">
        <v>155</v>
      </c>
      <c r="G183" s="242"/>
      <c r="H183" s="245">
        <v>180.19900000000001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AT183" s="251" t="s">
        <v>152</v>
      </c>
      <c r="AU183" s="251" t="s">
        <v>83</v>
      </c>
      <c r="AV183" s="15" t="s">
        <v>150</v>
      </c>
      <c r="AW183" s="15" t="s">
        <v>30</v>
      </c>
      <c r="AX183" s="15" t="s">
        <v>81</v>
      </c>
      <c r="AY183" s="251" t="s">
        <v>144</v>
      </c>
    </row>
    <row r="184" spans="1:65" s="14" customFormat="1" ht="11.25">
      <c r="B184" s="230"/>
      <c r="C184" s="231"/>
      <c r="D184" s="221" t="s">
        <v>152</v>
      </c>
      <c r="E184" s="231"/>
      <c r="F184" s="233" t="s">
        <v>592</v>
      </c>
      <c r="G184" s="231"/>
      <c r="H184" s="234">
        <v>90.1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152</v>
      </c>
      <c r="AU184" s="240" t="s">
        <v>83</v>
      </c>
      <c r="AV184" s="14" t="s">
        <v>83</v>
      </c>
      <c r="AW184" s="14" t="s">
        <v>4</v>
      </c>
      <c r="AX184" s="14" t="s">
        <v>81</v>
      </c>
      <c r="AY184" s="240" t="s">
        <v>144</v>
      </c>
    </row>
    <row r="185" spans="1:65" s="2" customFormat="1" ht="21.75" customHeight="1">
      <c r="A185" s="35"/>
      <c r="B185" s="36"/>
      <c r="C185" s="205" t="s">
        <v>199</v>
      </c>
      <c r="D185" s="205" t="s">
        <v>146</v>
      </c>
      <c r="E185" s="206" t="s">
        <v>194</v>
      </c>
      <c r="F185" s="207" t="s">
        <v>195</v>
      </c>
      <c r="G185" s="208" t="s">
        <v>149</v>
      </c>
      <c r="H185" s="209">
        <v>180.19900000000001</v>
      </c>
      <c r="I185" s="210"/>
      <c r="J185" s="211">
        <f>ROUND(I185*H185,2)</f>
        <v>0</v>
      </c>
      <c r="K185" s="212"/>
      <c r="L185" s="40"/>
      <c r="M185" s="213" t="s">
        <v>1</v>
      </c>
      <c r="N185" s="214" t="s">
        <v>38</v>
      </c>
      <c r="O185" s="72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150</v>
      </c>
      <c r="AT185" s="217" t="s">
        <v>146</v>
      </c>
      <c r="AU185" s="217" t="s">
        <v>83</v>
      </c>
      <c r="AY185" s="18" t="s">
        <v>144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81</v>
      </c>
      <c r="BK185" s="218">
        <f>ROUND(I185*H185,2)</f>
        <v>0</v>
      </c>
      <c r="BL185" s="18" t="s">
        <v>150</v>
      </c>
      <c r="BM185" s="217" t="s">
        <v>298</v>
      </c>
    </row>
    <row r="186" spans="1:65" s="13" customFormat="1" ht="11.25">
      <c r="B186" s="219"/>
      <c r="C186" s="220"/>
      <c r="D186" s="221" t="s">
        <v>152</v>
      </c>
      <c r="E186" s="222" t="s">
        <v>1</v>
      </c>
      <c r="F186" s="223" t="s">
        <v>593</v>
      </c>
      <c r="G186" s="220"/>
      <c r="H186" s="222" t="s">
        <v>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152</v>
      </c>
      <c r="AU186" s="229" t="s">
        <v>83</v>
      </c>
      <c r="AV186" s="13" t="s">
        <v>81</v>
      </c>
      <c r="AW186" s="13" t="s">
        <v>30</v>
      </c>
      <c r="AX186" s="13" t="s">
        <v>73</v>
      </c>
      <c r="AY186" s="229" t="s">
        <v>144</v>
      </c>
    </row>
    <row r="187" spans="1:65" s="13" customFormat="1" ht="11.25">
      <c r="B187" s="219"/>
      <c r="C187" s="220"/>
      <c r="D187" s="221" t="s">
        <v>152</v>
      </c>
      <c r="E187" s="222" t="s">
        <v>1</v>
      </c>
      <c r="F187" s="223" t="s">
        <v>570</v>
      </c>
      <c r="G187" s="220"/>
      <c r="H187" s="222" t="s">
        <v>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152</v>
      </c>
      <c r="AU187" s="229" t="s">
        <v>83</v>
      </c>
      <c r="AV187" s="13" t="s">
        <v>81</v>
      </c>
      <c r="AW187" s="13" t="s">
        <v>30</v>
      </c>
      <c r="AX187" s="13" t="s">
        <v>73</v>
      </c>
      <c r="AY187" s="229" t="s">
        <v>144</v>
      </c>
    </row>
    <row r="188" spans="1:65" s="13" customFormat="1" ht="11.25">
      <c r="B188" s="219"/>
      <c r="C188" s="220"/>
      <c r="D188" s="221" t="s">
        <v>152</v>
      </c>
      <c r="E188" s="222" t="s">
        <v>1</v>
      </c>
      <c r="F188" s="223" t="s">
        <v>571</v>
      </c>
      <c r="G188" s="220"/>
      <c r="H188" s="222" t="s">
        <v>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152</v>
      </c>
      <c r="AU188" s="229" t="s">
        <v>83</v>
      </c>
      <c r="AV188" s="13" t="s">
        <v>81</v>
      </c>
      <c r="AW188" s="13" t="s">
        <v>30</v>
      </c>
      <c r="AX188" s="13" t="s">
        <v>73</v>
      </c>
      <c r="AY188" s="229" t="s">
        <v>144</v>
      </c>
    </row>
    <row r="189" spans="1:65" s="14" customFormat="1" ht="11.25">
      <c r="B189" s="230"/>
      <c r="C189" s="231"/>
      <c r="D189" s="221" t="s">
        <v>152</v>
      </c>
      <c r="E189" s="232" t="s">
        <v>1</v>
      </c>
      <c r="F189" s="233" t="s">
        <v>572</v>
      </c>
      <c r="G189" s="231"/>
      <c r="H189" s="234">
        <v>67.343999999999994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152</v>
      </c>
      <c r="AU189" s="240" t="s">
        <v>83</v>
      </c>
      <c r="AV189" s="14" t="s">
        <v>83</v>
      </c>
      <c r="AW189" s="14" t="s">
        <v>30</v>
      </c>
      <c r="AX189" s="14" t="s">
        <v>73</v>
      </c>
      <c r="AY189" s="240" t="s">
        <v>144</v>
      </c>
    </row>
    <row r="190" spans="1:65" s="13" customFormat="1" ht="11.25">
      <c r="B190" s="219"/>
      <c r="C190" s="220"/>
      <c r="D190" s="221" t="s">
        <v>152</v>
      </c>
      <c r="E190" s="222" t="s">
        <v>1</v>
      </c>
      <c r="F190" s="223" t="s">
        <v>573</v>
      </c>
      <c r="G190" s="220"/>
      <c r="H190" s="222" t="s">
        <v>1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152</v>
      </c>
      <c r="AU190" s="229" t="s">
        <v>83</v>
      </c>
      <c r="AV190" s="13" t="s">
        <v>81</v>
      </c>
      <c r="AW190" s="13" t="s">
        <v>30</v>
      </c>
      <c r="AX190" s="13" t="s">
        <v>73</v>
      </c>
      <c r="AY190" s="229" t="s">
        <v>144</v>
      </c>
    </row>
    <row r="191" spans="1:65" s="14" customFormat="1" ht="11.25">
      <c r="B191" s="230"/>
      <c r="C191" s="231"/>
      <c r="D191" s="221" t="s">
        <v>152</v>
      </c>
      <c r="E191" s="232" t="s">
        <v>1</v>
      </c>
      <c r="F191" s="233" t="s">
        <v>574</v>
      </c>
      <c r="G191" s="231"/>
      <c r="H191" s="234">
        <v>112.855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152</v>
      </c>
      <c r="AU191" s="240" t="s">
        <v>83</v>
      </c>
      <c r="AV191" s="14" t="s">
        <v>83</v>
      </c>
      <c r="AW191" s="14" t="s">
        <v>30</v>
      </c>
      <c r="AX191" s="14" t="s">
        <v>73</v>
      </c>
      <c r="AY191" s="240" t="s">
        <v>144</v>
      </c>
    </row>
    <row r="192" spans="1:65" s="15" customFormat="1" ht="11.25">
      <c r="B192" s="241"/>
      <c r="C192" s="242"/>
      <c r="D192" s="221" t="s">
        <v>152</v>
      </c>
      <c r="E192" s="243" t="s">
        <v>1</v>
      </c>
      <c r="F192" s="244" t="s">
        <v>155</v>
      </c>
      <c r="G192" s="242"/>
      <c r="H192" s="245">
        <v>180.19900000000001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152</v>
      </c>
      <c r="AU192" s="251" t="s">
        <v>83</v>
      </c>
      <c r="AV192" s="15" t="s">
        <v>150</v>
      </c>
      <c r="AW192" s="15" t="s">
        <v>30</v>
      </c>
      <c r="AX192" s="15" t="s">
        <v>81</v>
      </c>
      <c r="AY192" s="251" t="s">
        <v>144</v>
      </c>
    </row>
    <row r="193" spans="1:65" s="2" customFormat="1" ht="16.5" customHeight="1">
      <c r="A193" s="35"/>
      <c r="B193" s="36"/>
      <c r="C193" s="205" t="s">
        <v>163</v>
      </c>
      <c r="D193" s="205" t="s">
        <v>146</v>
      </c>
      <c r="E193" s="206" t="s">
        <v>200</v>
      </c>
      <c r="F193" s="207" t="s">
        <v>201</v>
      </c>
      <c r="G193" s="208" t="s">
        <v>149</v>
      </c>
      <c r="H193" s="209">
        <v>180.19900000000001</v>
      </c>
      <c r="I193" s="210"/>
      <c r="J193" s="211">
        <f>ROUND(I193*H193,2)</f>
        <v>0</v>
      </c>
      <c r="K193" s="212"/>
      <c r="L193" s="40"/>
      <c r="M193" s="213" t="s">
        <v>1</v>
      </c>
      <c r="N193" s="214" t="s">
        <v>38</v>
      </c>
      <c r="O193" s="72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150</v>
      </c>
      <c r="AT193" s="217" t="s">
        <v>146</v>
      </c>
      <c r="AU193" s="217" t="s">
        <v>83</v>
      </c>
      <c r="AY193" s="18" t="s">
        <v>144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81</v>
      </c>
      <c r="BK193" s="218">
        <f>ROUND(I193*H193,2)</f>
        <v>0</v>
      </c>
      <c r="BL193" s="18" t="s">
        <v>150</v>
      </c>
      <c r="BM193" s="217" t="s">
        <v>202</v>
      </c>
    </row>
    <row r="194" spans="1:65" s="13" customFormat="1" ht="11.25">
      <c r="B194" s="219"/>
      <c r="C194" s="220"/>
      <c r="D194" s="221" t="s">
        <v>152</v>
      </c>
      <c r="E194" s="222" t="s">
        <v>1</v>
      </c>
      <c r="F194" s="223" t="s">
        <v>594</v>
      </c>
      <c r="G194" s="220"/>
      <c r="H194" s="222" t="s">
        <v>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152</v>
      </c>
      <c r="AU194" s="229" t="s">
        <v>83</v>
      </c>
      <c r="AV194" s="13" t="s">
        <v>81</v>
      </c>
      <c r="AW194" s="13" t="s">
        <v>30</v>
      </c>
      <c r="AX194" s="13" t="s">
        <v>73</v>
      </c>
      <c r="AY194" s="229" t="s">
        <v>144</v>
      </c>
    </row>
    <row r="195" spans="1:65" s="13" customFormat="1" ht="11.25">
      <c r="B195" s="219"/>
      <c r="C195" s="220"/>
      <c r="D195" s="221" t="s">
        <v>152</v>
      </c>
      <c r="E195" s="222" t="s">
        <v>1</v>
      </c>
      <c r="F195" s="223" t="s">
        <v>570</v>
      </c>
      <c r="G195" s="220"/>
      <c r="H195" s="222" t="s">
        <v>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152</v>
      </c>
      <c r="AU195" s="229" t="s">
        <v>83</v>
      </c>
      <c r="AV195" s="13" t="s">
        <v>81</v>
      </c>
      <c r="AW195" s="13" t="s">
        <v>30</v>
      </c>
      <c r="AX195" s="13" t="s">
        <v>73</v>
      </c>
      <c r="AY195" s="229" t="s">
        <v>144</v>
      </c>
    </row>
    <row r="196" spans="1:65" s="13" customFormat="1" ht="11.25">
      <c r="B196" s="219"/>
      <c r="C196" s="220"/>
      <c r="D196" s="221" t="s">
        <v>152</v>
      </c>
      <c r="E196" s="222" t="s">
        <v>1</v>
      </c>
      <c r="F196" s="223" t="s">
        <v>571</v>
      </c>
      <c r="G196" s="220"/>
      <c r="H196" s="222" t="s">
        <v>1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152</v>
      </c>
      <c r="AU196" s="229" t="s">
        <v>83</v>
      </c>
      <c r="AV196" s="13" t="s">
        <v>81</v>
      </c>
      <c r="AW196" s="13" t="s">
        <v>30</v>
      </c>
      <c r="AX196" s="13" t="s">
        <v>73</v>
      </c>
      <c r="AY196" s="229" t="s">
        <v>144</v>
      </c>
    </row>
    <row r="197" spans="1:65" s="14" customFormat="1" ht="11.25">
      <c r="B197" s="230"/>
      <c r="C197" s="231"/>
      <c r="D197" s="221" t="s">
        <v>152</v>
      </c>
      <c r="E197" s="232" t="s">
        <v>1</v>
      </c>
      <c r="F197" s="233" t="s">
        <v>572</v>
      </c>
      <c r="G197" s="231"/>
      <c r="H197" s="234">
        <v>67.343999999999994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152</v>
      </c>
      <c r="AU197" s="240" t="s">
        <v>83</v>
      </c>
      <c r="AV197" s="14" t="s">
        <v>83</v>
      </c>
      <c r="AW197" s="14" t="s">
        <v>30</v>
      </c>
      <c r="AX197" s="14" t="s">
        <v>73</v>
      </c>
      <c r="AY197" s="240" t="s">
        <v>144</v>
      </c>
    </row>
    <row r="198" spans="1:65" s="13" customFormat="1" ht="11.25">
      <c r="B198" s="219"/>
      <c r="C198" s="220"/>
      <c r="D198" s="221" t="s">
        <v>152</v>
      </c>
      <c r="E198" s="222" t="s">
        <v>1</v>
      </c>
      <c r="F198" s="223" t="s">
        <v>573</v>
      </c>
      <c r="G198" s="220"/>
      <c r="H198" s="222" t="s">
        <v>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152</v>
      </c>
      <c r="AU198" s="229" t="s">
        <v>83</v>
      </c>
      <c r="AV198" s="13" t="s">
        <v>81</v>
      </c>
      <c r="AW198" s="13" t="s">
        <v>30</v>
      </c>
      <c r="AX198" s="13" t="s">
        <v>73</v>
      </c>
      <c r="AY198" s="229" t="s">
        <v>144</v>
      </c>
    </row>
    <row r="199" spans="1:65" s="14" customFormat="1" ht="11.25">
      <c r="B199" s="230"/>
      <c r="C199" s="231"/>
      <c r="D199" s="221" t="s">
        <v>152</v>
      </c>
      <c r="E199" s="232" t="s">
        <v>1</v>
      </c>
      <c r="F199" s="233" t="s">
        <v>574</v>
      </c>
      <c r="G199" s="231"/>
      <c r="H199" s="234">
        <v>112.855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152</v>
      </c>
      <c r="AU199" s="240" t="s">
        <v>83</v>
      </c>
      <c r="AV199" s="14" t="s">
        <v>83</v>
      </c>
      <c r="AW199" s="14" t="s">
        <v>30</v>
      </c>
      <c r="AX199" s="14" t="s">
        <v>73</v>
      </c>
      <c r="AY199" s="240" t="s">
        <v>144</v>
      </c>
    </row>
    <row r="200" spans="1:65" s="15" customFormat="1" ht="11.25">
      <c r="B200" s="241"/>
      <c r="C200" s="242"/>
      <c r="D200" s="221" t="s">
        <v>152</v>
      </c>
      <c r="E200" s="243" t="s">
        <v>1</v>
      </c>
      <c r="F200" s="244" t="s">
        <v>155</v>
      </c>
      <c r="G200" s="242"/>
      <c r="H200" s="245">
        <v>180.19900000000001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152</v>
      </c>
      <c r="AU200" s="251" t="s">
        <v>83</v>
      </c>
      <c r="AV200" s="15" t="s">
        <v>150</v>
      </c>
      <c r="AW200" s="15" t="s">
        <v>30</v>
      </c>
      <c r="AX200" s="15" t="s">
        <v>81</v>
      </c>
      <c r="AY200" s="251" t="s">
        <v>144</v>
      </c>
    </row>
    <row r="201" spans="1:65" s="2" customFormat="1" ht="21.75" customHeight="1">
      <c r="A201" s="35"/>
      <c r="B201" s="36"/>
      <c r="C201" s="205" t="s">
        <v>212</v>
      </c>
      <c r="D201" s="205" t="s">
        <v>146</v>
      </c>
      <c r="E201" s="206" t="s">
        <v>205</v>
      </c>
      <c r="F201" s="207" t="s">
        <v>595</v>
      </c>
      <c r="G201" s="208" t="s">
        <v>149</v>
      </c>
      <c r="H201" s="209">
        <v>119</v>
      </c>
      <c r="I201" s="210"/>
      <c r="J201" s="211">
        <f>ROUND(I201*H201,2)</f>
        <v>0</v>
      </c>
      <c r="K201" s="212"/>
      <c r="L201" s="40"/>
      <c r="M201" s="213" t="s">
        <v>1</v>
      </c>
      <c r="N201" s="214" t="s">
        <v>38</v>
      </c>
      <c r="O201" s="72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150</v>
      </c>
      <c r="AT201" s="217" t="s">
        <v>146</v>
      </c>
      <c r="AU201" s="217" t="s">
        <v>83</v>
      </c>
      <c r="AY201" s="18" t="s">
        <v>144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81</v>
      </c>
      <c r="BK201" s="218">
        <f>ROUND(I201*H201,2)</f>
        <v>0</v>
      </c>
      <c r="BL201" s="18" t="s">
        <v>150</v>
      </c>
      <c r="BM201" s="217" t="s">
        <v>217</v>
      </c>
    </row>
    <row r="202" spans="1:65" s="13" customFormat="1" ht="11.25">
      <c r="B202" s="219"/>
      <c r="C202" s="220"/>
      <c r="D202" s="221" t="s">
        <v>152</v>
      </c>
      <c r="E202" s="222" t="s">
        <v>1</v>
      </c>
      <c r="F202" s="223" t="s">
        <v>596</v>
      </c>
      <c r="G202" s="220"/>
      <c r="H202" s="222" t="s">
        <v>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152</v>
      </c>
      <c r="AU202" s="229" t="s">
        <v>83</v>
      </c>
      <c r="AV202" s="13" t="s">
        <v>81</v>
      </c>
      <c r="AW202" s="13" t="s">
        <v>30</v>
      </c>
      <c r="AX202" s="13" t="s">
        <v>73</v>
      </c>
      <c r="AY202" s="229" t="s">
        <v>144</v>
      </c>
    </row>
    <row r="203" spans="1:65" s="14" customFormat="1" ht="11.25">
      <c r="B203" s="230"/>
      <c r="C203" s="231"/>
      <c r="D203" s="221" t="s">
        <v>152</v>
      </c>
      <c r="E203" s="232" t="s">
        <v>1</v>
      </c>
      <c r="F203" s="233" t="s">
        <v>597</v>
      </c>
      <c r="G203" s="231"/>
      <c r="H203" s="234">
        <v>119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152</v>
      </c>
      <c r="AU203" s="240" t="s">
        <v>83</v>
      </c>
      <c r="AV203" s="14" t="s">
        <v>83</v>
      </c>
      <c r="AW203" s="14" t="s">
        <v>30</v>
      </c>
      <c r="AX203" s="14" t="s">
        <v>73</v>
      </c>
      <c r="AY203" s="240" t="s">
        <v>144</v>
      </c>
    </row>
    <row r="204" spans="1:65" s="15" customFormat="1" ht="11.25">
      <c r="B204" s="241"/>
      <c r="C204" s="242"/>
      <c r="D204" s="221" t="s">
        <v>152</v>
      </c>
      <c r="E204" s="243" t="s">
        <v>1</v>
      </c>
      <c r="F204" s="244" t="s">
        <v>155</v>
      </c>
      <c r="G204" s="242"/>
      <c r="H204" s="245">
        <v>119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152</v>
      </c>
      <c r="AU204" s="251" t="s">
        <v>83</v>
      </c>
      <c r="AV204" s="15" t="s">
        <v>150</v>
      </c>
      <c r="AW204" s="15" t="s">
        <v>30</v>
      </c>
      <c r="AX204" s="15" t="s">
        <v>81</v>
      </c>
      <c r="AY204" s="251" t="s">
        <v>144</v>
      </c>
    </row>
    <row r="205" spans="1:65" s="2" customFormat="1" ht="16.5" customHeight="1">
      <c r="A205" s="35"/>
      <c r="B205" s="36"/>
      <c r="C205" s="252" t="s">
        <v>168</v>
      </c>
      <c r="D205" s="252" t="s">
        <v>213</v>
      </c>
      <c r="E205" s="253" t="s">
        <v>598</v>
      </c>
      <c r="F205" s="254" t="s">
        <v>599</v>
      </c>
      <c r="G205" s="255" t="s">
        <v>216</v>
      </c>
      <c r="H205" s="256">
        <v>226.1</v>
      </c>
      <c r="I205" s="257"/>
      <c r="J205" s="258">
        <f>ROUND(I205*H205,2)</f>
        <v>0</v>
      </c>
      <c r="K205" s="259"/>
      <c r="L205" s="260"/>
      <c r="M205" s="261" t="s">
        <v>1</v>
      </c>
      <c r="N205" s="262" t="s">
        <v>38</v>
      </c>
      <c r="O205" s="72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158</v>
      </c>
      <c r="AT205" s="217" t="s">
        <v>213</v>
      </c>
      <c r="AU205" s="217" t="s">
        <v>83</v>
      </c>
      <c r="AY205" s="18" t="s">
        <v>144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81</v>
      </c>
      <c r="BK205" s="218">
        <f>ROUND(I205*H205,2)</f>
        <v>0</v>
      </c>
      <c r="BL205" s="18" t="s">
        <v>150</v>
      </c>
      <c r="BM205" s="217" t="s">
        <v>233</v>
      </c>
    </row>
    <row r="206" spans="1:65" s="13" customFormat="1" ht="11.25">
      <c r="B206" s="219"/>
      <c r="C206" s="220"/>
      <c r="D206" s="221" t="s">
        <v>152</v>
      </c>
      <c r="E206" s="222" t="s">
        <v>1</v>
      </c>
      <c r="F206" s="223" t="s">
        <v>596</v>
      </c>
      <c r="G206" s="220"/>
      <c r="H206" s="222" t="s">
        <v>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152</v>
      </c>
      <c r="AU206" s="229" t="s">
        <v>83</v>
      </c>
      <c r="AV206" s="13" t="s">
        <v>81</v>
      </c>
      <c r="AW206" s="13" t="s">
        <v>30</v>
      </c>
      <c r="AX206" s="13" t="s">
        <v>73</v>
      </c>
      <c r="AY206" s="229" t="s">
        <v>144</v>
      </c>
    </row>
    <row r="207" spans="1:65" s="14" customFormat="1" ht="11.25">
      <c r="B207" s="230"/>
      <c r="C207" s="231"/>
      <c r="D207" s="221" t="s">
        <v>152</v>
      </c>
      <c r="E207" s="232" t="s">
        <v>1</v>
      </c>
      <c r="F207" s="233" t="s">
        <v>597</v>
      </c>
      <c r="G207" s="231"/>
      <c r="H207" s="234">
        <v>119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152</v>
      </c>
      <c r="AU207" s="240" t="s">
        <v>83</v>
      </c>
      <c r="AV207" s="14" t="s">
        <v>83</v>
      </c>
      <c r="AW207" s="14" t="s">
        <v>30</v>
      </c>
      <c r="AX207" s="14" t="s">
        <v>81</v>
      </c>
      <c r="AY207" s="240" t="s">
        <v>144</v>
      </c>
    </row>
    <row r="208" spans="1:65" s="14" customFormat="1" ht="11.25">
      <c r="B208" s="230"/>
      <c r="C208" s="231"/>
      <c r="D208" s="221" t="s">
        <v>152</v>
      </c>
      <c r="E208" s="231"/>
      <c r="F208" s="233" t="s">
        <v>600</v>
      </c>
      <c r="G208" s="231"/>
      <c r="H208" s="234">
        <v>226.1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152</v>
      </c>
      <c r="AU208" s="240" t="s">
        <v>83</v>
      </c>
      <c r="AV208" s="14" t="s">
        <v>83</v>
      </c>
      <c r="AW208" s="14" t="s">
        <v>4</v>
      </c>
      <c r="AX208" s="14" t="s">
        <v>81</v>
      </c>
      <c r="AY208" s="240" t="s">
        <v>144</v>
      </c>
    </row>
    <row r="209" spans="1:65" s="2" customFormat="1" ht="21.75" customHeight="1">
      <c r="A209" s="35"/>
      <c r="B209" s="36"/>
      <c r="C209" s="205" t="s">
        <v>225</v>
      </c>
      <c r="D209" s="205" t="s">
        <v>146</v>
      </c>
      <c r="E209" s="206" t="s">
        <v>601</v>
      </c>
      <c r="F209" s="207" t="s">
        <v>602</v>
      </c>
      <c r="G209" s="208" t="s">
        <v>149</v>
      </c>
      <c r="H209" s="209">
        <v>61.991999999999997</v>
      </c>
      <c r="I209" s="210"/>
      <c r="J209" s="211">
        <f>ROUND(I209*H209,2)</f>
        <v>0</v>
      </c>
      <c r="K209" s="212"/>
      <c r="L209" s="40"/>
      <c r="M209" s="213" t="s">
        <v>1</v>
      </c>
      <c r="N209" s="214" t="s">
        <v>38</v>
      </c>
      <c r="O209" s="72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150</v>
      </c>
      <c r="AT209" s="217" t="s">
        <v>146</v>
      </c>
      <c r="AU209" s="217" t="s">
        <v>83</v>
      </c>
      <c r="AY209" s="18" t="s">
        <v>144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81</v>
      </c>
      <c r="BK209" s="218">
        <f>ROUND(I209*H209,2)</f>
        <v>0</v>
      </c>
      <c r="BL209" s="18" t="s">
        <v>150</v>
      </c>
      <c r="BM209" s="217" t="s">
        <v>241</v>
      </c>
    </row>
    <row r="210" spans="1:65" s="13" customFormat="1" ht="11.25">
      <c r="B210" s="219"/>
      <c r="C210" s="220"/>
      <c r="D210" s="221" t="s">
        <v>152</v>
      </c>
      <c r="E210" s="222" t="s">
        <v>1</v>
      </c>
      <c r="F210" s="223" t="s">
        <v>603</v>
      </c>
      <c r="G210" s="220"/>
      <c r="H210" s="222" t="s">
        <v>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152</v>
      </c>
      <c r="AU210" s="229" t="s">
        <v>83</v>
      </c>
      <c r="AV210" s="13" t="s">
        <v>81</v>
      </c>
      <c r="AW210" s="13" t="s">
        <v>30</v>
      </c>
      <c r="AX210" s="13" t="s">
        <v>73</v>
      </c>
      <c r="AY210" s="229" t="s">
        <v>144</v>
      </c>
    </row>
    <row r="211" spans="1:65" s="14" customFormat="1" ht="11.25">
      <c r="B211" s="230"/>
      <c r="C211" s="231"/>
      <c r="D211" s="221" t="s">
        <v>152</v>
      </c>
      <c r="E211" s="232" t="s">
        <v>1</v>
      </c>
      <c r="F211" s="233" t="s">
        <v>604</v>
      </c>
      <c r="G211" s="231"/>
      <c r="H211" s="234">
        <v>61.991999999999997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152</v>
      </c>
      <c r="AU211" s="240" t="s">
        <v>83</v>
      </c>
      <c r="AV211" s="14" t="s">
        <v>83</v>
      </c>
      <c r="AW211" s="14" t="s">
        <v>30</v>
      </c>
      <c r="AX211" s="14" t="s">
        <v>73</v>
      </c>
      <c r="AY211" s="240" t="s">
        <v>144</v>
      </c>
    </row>
    <row r="212" spans="1:65" s="15" customFormat="1" ht="11.25">
      <c r="B212" s="241"/>
      <c r="C212" s="242"/>
      <c r="D212" s="221" t="s">
        <v>152</v>
      </c>
      <c r="E212" s="243" t="s">
        <v>1</v>
      </c>
      <c r="F212" s="244" t="s">
        <v>155</v>
      </c>
      <c r="G212" s="242"/>
      <c r="H212" s="245">
        <v>61.991999999999997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152</v>
      </c>
      <c r="AU212" s="251" t="s">
        <v>83</v>
      </c>
      <c r="AV212" s="15" t="s">
        <v>150</v>
      </c>
      <c r="AW212" s="15" t="s">
        <v>30</v>
      </c>
      <c r="AX212" s="15" t="s">
        <v>81</v>
      </c>
      <c r="AY212" s="251" t="s">
        <v>144</v>
      </c>
    </row>
    <row r="213" spans="1:65" s="2" customFormat="1" ht="16.5" customHeight="1">
      <c r="A213" s="35"/>
      <c r="B213" s="36"/>
      <c r="C213" s="252" t="s">
        <v>179</v>
      </c>
      <c r="D213" s="252" t="s">
        <v>213</v>
      </c>
      <c r="E213" s="253" t="s">
        <v>226</v>
      </c>
      <c r="F213" s="254" t="s">
        <v>605</v>
      </c>
      <c r="G213" s="255" t="s">
        <v>216</v>
      </c>
      <c r="H213" s="256">
        <v>117.785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38</v>
      </c>
      <c r="O213" s="72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7" t="s">
        <v>158</v>
      </c>
      <c r="AT213" s="217" t="s">
        <v>213</v>
      </c>
      <c r="AU213" s="217" t="s">
        <v>83</v>
      </c>
      <c r="AY213" s="18" t="s">
        <v>144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81</v>
      </c>
      <c r="BK213" s="218">
        <f>ROUND(I213*H213,2)</f>
        <v>0</v>
      </c>
      <c r="BL213" s="18" t="s">
        <v>150</v>
      </c>
      <c r="BM213" s="217" t="s">
        <v>246</v>
      </c>
    </row>
    <row r="214" spans="1:65" s="13" customFormat="1" ht="11.25">
      <c r="B214" s="219"/>
      <c r="C214" s="220"/>
      <c r="D214" s="221" t="s">
        <v>152</v>
      </c>
      <c r="E214" s="222" t="s">
        <v>1</v>
      </c>
      <c r="F214" s="223" t="s">
        <v>218</v>
      </c>
      <c r="G214" s="220"/>
      <c r="H214" s="222" t="s">
        <v>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152</v>
      </c>
      <c r="AU214" s="229" t="s">
        <v>83</v>
      </c>
      <c r="AV214" s="13" t="s">
        <v>81</v>
      </c>
      <c r="AW214" s="13" t="s">
        <v>30</v>
      </c>
      <c r="AX214" s="13" t="s">
        <v>73</v>
      </c>
      <c r="AY214" s="229" t="s">
        <v>144</v>
      </c>
    </row>
    <row r="215" spans="1:65" s="13" customFormat="1" ht="11.25">
      <c r="B215" s="219"/>
      <c r="C215" s="220"/>
      <c r="D215" s="221" t="s">
        <v>152</v>
      </c>
      <c r="E215" s="222" t="s">
        <v>1</v>
      </c>
      <c r="F215" s="223" t="s">
        <v>603</v>
      </c>
      <c r="G215" s="220"/>
      <c r="H215" s="222" t="s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152</v>
      </c>
      <c r="AU215" s="229" t="s">
        <v>83</v>
      </c>
      <c r="AV215" s="13" t="s">
        <v>81</v>
      </c>
      <c r="AW215" s="13" t="s">
        <v>30</v>
      </c>
      <c r="AX215" s="13" t="s">
        <v>73</v>
      </c>
      <c r="AY215" s="229" t="s">
        <v>144</v>
      </c>
    </row>
    <row r="216" spans="1:65" s="14" customFormat="1" ht="11.25">
      <c r="B216" s="230"/>
      <c r="C216" s="231"/>
      <c r="D216" s="221" t="s">
        <v>152</v>
      </c>
      <c r="E216" s="232" t="s">
        <v>1</v>
      </c>
      <c r="F216" s="233" t="s">
        <v>604</v>
      </c>
      <c r="G216" s="231"/>
      <c r="H216" s="234">
        <v>61.991999999999997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152</v>
      </c>
      <c r="AU216" s="240" t="s">
        <v>83</v>
      </c>
      <c r="AV216" s="14" t="s">
        <v>83</v>
      </c>
      <c r="AW216" s="14" t="s">
        <v>30</v>
      </c>
      <c r="AX216" s="14" t="s">
        <v>73</v>
      </c>
      <c r="AY216" s="240" t="s">
        <v>144</v>
      </c>
    </row>
    <row r="217" spans="1:65" s="15" customFormat="1" ht="11.25">
      <c r="B217" s="241"/>
      <c r="C217" s="242"/>
      <c r="D217" s="221" t="s">
        <v>152</v>
      </c>
      <c r="E217" s="243" t="s">
        <v>1</v>
      </c>
      <c r="F217" s="244" t="s">
        <v>155</v>
      </c>
      <c r="G217" s="242"/>
      <c r="H217" s="245">
        <v>61.991999999999997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152</v>
      </c>
      <c r="AU217" s="251" t="s">
        <v>83</v>
      </c>
      <c r="AV217" s="15" t="s">
        <v>150</v>
      </c>
      <c r="AW217" s="15" t="s">
        <v>30</v>
      </c>
      <c r="AX217" s="15" t="s">
        <v>81</v>
      </c>
      <c r="AY217" s="251" t="s">
        <v>144</v>
      </c>
    </row>
    <row r="218" spans="1:65" s="14" customFormat="1" ht="11.25">
      <c r="B218" s="230"/>
      <c r="C218" s="231"/>
      <c r="D218" s="221" t="s">
        <v>152</v>
      </c>
      <c r="E218" s="231"/>
      <c r="F218" s="233" t="s">
        <v>606</v>
      </c>
      <c r="G218" s="231"/>
      <c r="H218" s="234">
        <v>117.785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152</v>
      </c>
      <c r="AU218" s="240" t="s">
        <v>83</v>
      </c>
      <c r="AV218" s="14" t="s">
        <v>83</v>
      </c>
      <c r="AW218" s="14" t="s">
        <v>4</v>
      </c>
      <c r="AX218" s="14" t="s">
        <v>81</v>
      </c>
      <c r="AY218" s="240" t="s">
        <v>144</v>
      </c>
    </row>
    <row r="219" spans="1:65" s="2" customFormat="1" ht="16.5" customHeight="1">
      <c r="A219" s="35"/>
      <c r="B219" s="36"/>
      <c r="C219" s="252" t="s">
        <v>8</v>
      </c>
      <c r="D219" s="252" t="s">
        <v>213</v>
      </c>
      <c r="E219" s="253" t="s">
        <v>267</v>
      </c>
      <c r="F219" s="254" t="s">
        <v>268</v>
      </c>
      <c r="G219" s="255" t="s">
        <v>216</v>
      </c>
      <c r="H219" s="256">
        <v>342.37799999999999</v>
      </c>
      <c r="I219" s="257"/>
      <c r="J219" s="258">
        <f>ROUND(I219*H219,2)</f>
        <v>0</v>
      </c>
      <c r="K219" s="259"/>
      <c r="L219" s="260"/>
      <c r="M219" s="261" t="s">
        <v>1</v>
      </c>
      <c r="N219" s="262" t="s">
        <v>38</v>
      </c>
      <c r="O219" s="72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158</v>
      </c>
      <c r="AT219" s="217" t="s">
        <v>213</v>
      </c>
      <c r="AU219" s="217" t="s">
        <v>83</v>
      </c>
      <c r="AY219" s="18" t="s">
        <v>144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81</v>
      </c>
      <c r="BK219" s="218">
        <f>ROUND(I219*H219,2)</f>
        <v>0</v>
      </c>
      <c r="BL219" s="18" t="s">
        <v>150</v>
      </c>
      <c r="BM219" s="217" t="s">
        <v>607</v>
      </c>
    </row>
    <row r="220" spans="1:65" s="13" customFormat="1" ht="11.25">
      <c r="B220" s="219"/>
      <c r="C220" s="220"/>
      <c r="D220" s="221" t="s">
        <v>152</v>
      </c>
      <c r="E220" s="222" t="s">
        <v>1</v>
      </c>
      <c r="F220" s="223" t="s">
        <v>218</v>
      </c>
      <c r="G220" s="220"/>
      <c r="H220" s="222" t="s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152</v>
      </c>
      <c r="AU220" s="229" t="s">
        <v>83</v>
      </c>
      <c r="AV220" s="13" t="s">
        <v>81</v>
      </c>
      <c r="AW220" s="13" t="s">
        <v>30</v>
      </c>
      <c r="AX220" s="13" t="s">
        <v>73</v>
      </c>
      <c r="AY220" s="229" t="s">
        <v>144</v>
      </c>
    </row>
    <row r="221" spans="1:65" s="13" customFormat="1" ht="11.25">
      <c r="B221" s="219"/>
      <c r="C221" s="220"/>
      <c r="D221" s="221" t="s">
        <v>152</v>
      </c>
      <c r="E221" s="222" t="s">
        <v>1</v>
      </c>
      <c r="F221" s="223" t="s">
        <v>594</v>
      </c>
      <c r="G221" s="220"/>
      <c r="H221" s="222" t="s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152</v>
      </c>
      <c r="AU221" s="229" t="s">
        <v>83</v>
      </c>
      <c r="AV221" s="13" t="s">
        <v>81</v>
      </c>
      <c r="AW221" s="13" t="s">
        <v>30</v>
      </c>
      <c r="AX221" s="13" t="s">
        <v>73</v>
      </c>
      <c r="AY221" s="229" t="s">
        <v>144</v>
      </c>
    </row>
    <row r="222" spans="1:65" s="13" customFormat="1" ht="11.25">
      <c r="B222" s="219"/>
      <c r="C222" s="220"/>
      <c r="D222" s="221" t="s">
        <v>152</v>
      </c>
      <c r="E222" s="222" t="s">
        <v>1</v>
      </c>
      <c r="F222" s="223" t="s">
        <v>570</v>
      </c>
      <c r="G222" s="220"/>
      <c r="H222" s="222" t="s">
        <v>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152</v>
      </c>
      <c r="AU222" s="229" t="s">
        <v>83</v>
      </c>
      <c r="AV222" s="13" t="s">
        <v>81</v>
      </c>
      <c r="AW222" s="13" t="s">
        <v>30</v>
      </c>
      <c r="AX222" s="13" t="s">
        <v>73</v>
      </c>
      <c r="AY222" s="229" t="s">
        <v>144</v>
      </c>
    </row>
    <row r="223" spans="1:65" s="13" customFormat="1" ht="11.25">
      <c r="B223" s="219"/>
      <c r="C223" s="220"/>
      <c r="D223" s="221" t="s">
        <v>152</v>
      </c>
      <c r="E223" s="222" t="s">
        <v>1</v>
      </c>
      <c r="F223" s="223" t="s">
        <v>571</v>
      </c>
      <c r="G223" s="220"/>
      <c r="H223" s="222" t="s">
        <v>1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152</v>
      </c>
      <c r="AU223" s="229" t="s">
        <v>83</v>
      </c>
      <c r="AV223" s="13" t="s">
        <v>81</v>
      </c>
      <c r="AW223" s="13" t="s">
        <v>30</v>
      </c>
      <c r="AX223" s="13" t="s">
        <v>73</v>
      </c>
      <c r="AY223" s="229" t="s">
        <v>144</v>
      </c>
    </row>
    <row r="224" spans="1:65" s="14" customFormat="1" ht="11.25">
      <c r="B224" s="230"/>
      <c r="C224" s="231"/>
      <c r="D224" s="221" t="s">
        <v>152</v>
      </c>
      <c r="E224" s="232" t="s">
        <v>1</v>
      </c>
      <c r="F224" s="233" t="s">
        <v>572</v>
      </c>
      <c r="G224" s="231"/>
      <c r="H224" s="234">
        <v>67.343999999999994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152</v>
      </c>
      <c r="AU224" s="240" t="s">
        <v>83</v>
      </c>
      <c r="AV224" s="14" t="s">
        <v>83</v>
      </c>
      <c r="AW224" s="14" t="s">
        <v>30</v>
      </c>
      <c r="AX224" s="14" t="s">
        <v>73</v>
      </c>
      <c r="AY224" s="240" t="s">
        <v>144</v>
      </c>
    </row>
    <row r="225" spans="1:65" s="13" customFormat="1" ht="11.25">
      <c r="B225" s="219"/>
      <c r="C225" s="220"/>
      <c r="D225" s="221" t="s">
        <v>152</v>
      </c>
      <c r="E225" s="222" t="s">
        <v>1</v>
      </c>
      <c r="F225" s="223" t="s">
        <v>573</v>
      </c>
      <c r="G225" s="220"/>
      <c r="H225" s="222" t="s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152</v>
      </c>
      <c r="AU225" s="229" t="s">
        <v>83</v>
      </c>
      <c r="AV225" s="13" t="s">
        <v>81</v>
      </c>
      <c r="AW225" s="13" t="s">
        <v>30</v>
      </c>
      <c r="AX225" s="13" t="s">
        <v>73</v>
      </c>
      <c r="AY225" s="229" t="s">
        <v>144</v>
      </c>
    </row>
    <row r="226" spans="1:65" s="14" customFormat="1" ht="11.25">
      <c r="B226" s="230"/>
      <c r="C226" s="231"/>
      <c r="D226" s="221" t="s">
        <v>152</v>
      </c>
      <c r="E226" s="232" t="s">
        <v>1</v>
      </c>
      <c r="F226" s="233" t="s">
        <v>574</v>
      </c>
      <c r="G226" s="231"/>
      <c r="H226" s="234">
        <v>112.855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152</v>
      </c>
      <c r="AU226" s="240" t="s">
        <v>83</v>
      </c>
      <c r="AV226" s="14" t="s">
        <v>83</v>
      </c>
      <c r="AW226" s="14" t="s">
        <v>30</v>
      </c>
      <c r="AX226" s="14" t="s">
        <v>73</v>
      </c>
      <c r="AY226" s="240" t="s">
        <v>144</v>
      </c>
    </row>
    <row r="227" spans="1:65" s="15" customFormat="1" ht="11.25">
      <c r="B227" s="241"/>
      <c r="C227" s="242"/>
      <c r="D227" s="221" t="s">
        <v>152</v>
      </c>
      <c r="E227" s="243" t="s">
        <v>1</v>
      </c>
      <c r="F227" s="244" t="s">
        <v>155</v>
      </c>
      <c r="G227" s="242"/>
      <c r="H227" s="245">
        <v>180.19900000000001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152</v>
      </c>
      <c r="AU227" s="251" t="s">
        <v>83</v>
      </c>
      <c r="AV227" s="15" t="s">
        <v>150</v>
      </c>
      <c r="AW227" s="15" t="s">
        <v>30</v>
      </c>
      <c r="AX227" s="15" t="s">
        <v>81</v>
      </c>
      <c r="AY227" s="251" t="s">
        <v>144</v>
      </c>
    </row>
    <row r="228" spans="1:65" s="14" customFormat="1" ht="11.25">
      <c r="B228" s="230"/>
      <c r="C228" s="231"/>
      <c r="D228" s="221" t="s">
        <v>152</v>
      </c>
      <c r="E228" s="231"/>
      <c r="F228" s="233" t="s">
        <v>608</v>
      </c>
      <c r="G228" s="231"/>
      <c r="H228" s="234">
        <v>342.37799999999999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152</v>
      </c>
      <c r="AU228" s="240" t="s">
        <v>83</v>
      </c>
      <c r="AV228" s="14" t="s">
        <v>83</v>
      </c>
      <c r="AW228" s="14" t="s">
        <v>4</v>
      </c>
      <c r="AX228" s="14" t="s">
        <v>81</v>
      </c>
      <c r="AY228" s="240" t="s">
        <v>144</v>
      </c>
    </row>
    <row r="229" spans="1:65" s="12" customFormat="1" ht="22.9" customHeight="1">
      <c r="B229" s="189"/>
      <c r="C229" s="190"/>
      <c r="D229" s="191" t="s">
        <v>72</v>
      </c>
      <c r="E229" s="203" t="s">
        <v>83</v>
      </c>
      <c r="F229" s="203" t="s">
        <v>277</v>
      </c>
      <c r="G229" s="190"/>
      <c r="H229" s="190"/>
      <c r="I229" s="193"/>
      <c r="J229" s="204">
        <f>BK229</f>
        <v>0</v>
      </c>
      <c r="K229" s="190"/>
      <c r="L229" s="195"/>
      <c r="M229" s="196"/>
      <c r="N229" s="197"/>
      <c r="O229" s="197"/>
      <c r="P229" s="198">
        <v>0</v>
      </c>
      <c r="Q229" s="197"/>
      <c r="R229" s="198">
        <v>0</v>
      </c>
      <c r="S229" s="197"/>
      <c r="T229" s="199">
        <v>0</v>
      </c>
      <c r="AR229" s="200" t="s">
        <v>81</v>
      </c>
      <c r="AT229" s="201" t="s">
        <v>72</v>
      </c>
      <c r="AU229" s="201" t="s">
        <v>81</v>
      </c>
      <c r="AY229" s="200" t="s">
        <v>144</v>
      </c>
      <c r="BK229" s="202">
        <v>0</v>
      </c>
    </row>
    <row r="230" spans="1:65" s="12" customFormat="1" ht="22.9" customHeight="1">
      <c r="B230" s="189"/>
      <c r="C230" s="190"/>
      <c r="D230" s="191" t="s">
        <v>72</v>
      </c>
      <c r="E230" s="203" t="s">
        <v>150</v>
      </c>
      <c r="F230" s="203" t="s">
        <v>303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SUM(P231:P241)</f>
        <v>0</v>
      </c>
      <c r="Q230" s="197"/>
      <c r="R230" s="198">
        <f>SUM(R231:R241)</f>
        <v>0</v>
      </c>
      <c r="S230" s="197"/>
      <c r="T230" s="199">
        <f>SUM(T231:T241)</f>
        <v>0</v>
      </c>
      <c r="AR230" s="200" t="s">
        <v>81</v>
      </c>
      <c r="AT230" s="201" t="s">
        <v>72</v>
      </c>
      <c r="AU230" s="201" t="s">
        <v>81</v>
      </c>
      <c r="AY230" s="200" t="s">
        <v>144</v>
      </c>
      <c r="BK230" s="202">
        <f>SUM(BK231:BK241)</f>
        <v>0</v>
      </c>
    </row>
    <row r="231" spans="1:65" s="2" customFormat="1" ht="16.5" customHeight="1">
      <c r="A231" s="35"/>
      <c r="B231" s="36"/>
      <c r="C231" s="205" t="s">
        <v>184</v>
      </c>
      <c r="D231" s="205" t="s">
        <v>146</v>
      </c>
      <c r="E231" s="206" t="s">
        <v>416</v>
      </c>
      <c r="F231" s="207" t="s">
        <v>417</v>
      </c>
      <c r="G231" s="208" t="s">
        <v>149</v>
      </c>
      <c r="H231" s="209">
        <v>22.68</v>
      </c>
      <c r="I231" s="210"/>
      <c r="J231" s="211">
        <f>ROUND(I231*H231,2)</f>
        <v>0</v>
      </c>
      <c r="K231" s="212"/>
      <c r="L231" s="40"/>
      <c r="M231" s="213" t="s">
        <v>1</v>
      </c>
      <c r="N231" s="214" t="s">
        <v>38</v>
      </c>
      <c r="O231" s="72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150</v>
      </c>
      <c r="AT231" s="217" t="s">
        <v>146</v>
      </c>
      <c r="AU231" s="217" t="s">
        <v>83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150</v>
      </c>
      <c r="BM231" s="217" t="s">
        <v>259</v>
      </c>
    </row>
    <row r="232" spans="1:65" s="13" customFormat="1" ht="11.25">
      <c r="B232" s="219"/>
      <c r="C232" s="220"/>
      <c r="D232" s="221" t="s">
        <v>152</v>
      </c>
      <c r="E232" s="222" t="s">
        <v>1</v>
      </c>
      <c r="F232" s="223" t="s">
        <v>609</v>
      </c>
      <c r="G232" s="220"/>
      <c r="H232" s="222" t="s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152</v>
      </c>
      <c r="AU232" s="229" t="s">
        <v>83</v>
      </c>
      <c r="AV232" s="13" t="s">
        <v>81</v>
      </c>
      <c r="AW232" s="13" t="s">
        <v>30</v>
      </c>
      <c r="AX232" s="13" t="s">
        <v>73</v>
      </c>
      <c r="AY232" s="229" t="s">
        <v>144</v>
      </c>
    </row>
    <row r="233" spans="1:65" s="14" customFormat="1" ht="11.25">
      <c r="B233" s="230"/>
      <c r="C233" s="231"/>
      <c r="D233" s="221" t="s">
        <v>152</v>
      </c>
      <c r="E233" s="232" t="s">
        <v>1</v>
      </c>
      <c r="F233" s="233" t="s">
        <v>610</v>
      </c>
      <c r="G233" s="231"/>
      <c r="H233" s="234">
        <v>22.68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152</v>
      </c>
      <c r="AU233" s="240" t="s">
        <v>83</v>
      </c>
      <c r="AV233" s="14" t="s">
        <v>83</v>
      </c>
      <c r="AW233" s="14" t="s">
        <v>30</v>
      </c>
      <c r="AX233" s="14" t="s">
        <v>81</v>
      </c>
      <c r="AY233" s="240" t="s">
        <v>144</v>
      </c>
    </row>
    <row r="234" spans="1:65" s="2" customFormat="1" ht="21.75" customHeight="1">
      <c r="A234" s="35"/>
      <c r="B234" s="36"/>
      <c r="C234" s="205" t="s">
        <v>253</v>
      </c>
      <c r="D234" s="205" t="s">
        <v>146</v>
      </c>
      <c r="E234" s="206" t="s">
        <v>611</v>
      </c>
      <c r="F234" s="207" t="s">
        <v>612</v>
      </c>
      <c r="G234" s="208" t="s">
        <v>149</v>
      </c>
      <c r="H234" s="209">
        <v>8.1000000000000003E-2</v>
      </c>
      <c r="I234" s="210"/>
      <c r="J234" s="211">
        <f>ROUND(I234*H234,2)</f>
        <v>0</v>
      </c>
      <c r="K234" s="212"/>
      <c r="L234" s="40"/>
      <c r="M234" s="213" t="s">
        <v>1</v>
      </c>
      <c r="N234" s="214" t="s">
        <v>38</v>
      </c>
      <c r="O234" s="72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150</v>
      </c>
      <c r="AT234" s="217" t="s">
        <v>146</v>
      </c>
      <c r="AU234" s="217" t="s">
        <v>83</v>
      </c>
      <c r="AY234" s="18" t="s">
        <v>144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81</v>
      </c>
      <c r="BK234" s="218">
        <f>ROUND(I234*H234,2)</f>
        <v>0</v>
      </c>
      <c r="BL234" s="18" t="s">
        <v>150</v>
      </c>
      <c r="BM234" s="217" t="s">
        <v>265</v>
      </c>
    </row>
    <row r="235" spans="1:65" s="13" customFormat="1" ht="11.25">
      <c r="B235" s="219"/>
      <c r="C235" s="220"/>
      <c r="D235" s="221" t="s">
        <v>152</v>
      </c>
      <c r="E235" s="222" t="s">
        <v>1</v>
      </c>
      <c r="F235" s="223" t="s">
        <v>613</v>
      </c>
      <c r="G235" s="220"/>
      <c r="H235" s="222" t="s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152</v>
      </c>
      <c r="AU235" s="229" t="s">
        <v>83</v>
      </c>
      <c r="AV235" s="13" t="s">
        <v>81</v>
      </c>
      <c r="AW235" s="13" t="s">
        <v>30</v>
      </c>
      <c r="AX235" s="13" t="s">
        <v>73</v>
      </c>
      <c r="AY235" s="229" t="s">
        <v>144</v>
      </c>
    </row>
    <row r="236" spans="1:65" s="14" customFormat="1" ht="11.25">
      <c r="B236" s="230"/>
      <c r="C236" s="231"/>
      <c r="D236" s="221" t="s">
        <v>152</v>
      </c>
      <c r="E236" s="232" t="s">
        <v>1</v>
      </c>
      <c r="F236" s="233" t="s">
        <v>614</v>
      </c>
      <c r="G236" s="231"/>
      <c r="H236" s="234">
        <v>8.1000000000000003E-2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152</v>
      </c>
      <c r="AU236" s="240" t="s">
        <v>83</v>
      </c>
      <c r="AV236" s="14" t="s">
        <v>83</v>
      </c>
      <c r="AW236" s="14" t="s">
        <v>30</v>
      </c>
      <c r="AX236" s="14" t="s">
        <v>73</v>
      </c>
      <c r="AY236" s="240" t="s">
        <v>144</v>
      </c>
    </row>
    <row r="237" spans="1:65" s="15" customFormat="1" ht="11.25">
      <c r="B237" s="241"/>
      <c r="C237" s="242"/>
      <c r="D237" s="221" t="s">
        <v>152</v>
      </c>
      <c r="E237" s="243" t="s">
        <v>1</v>
      </c>
      <c r="F237" s="244" t="s">
        <v>155</v>
      </c>
      <c r="G237" s="242"/>
      <c r="H237" s="245">
        <v>8.1000000000000003E-2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152</v>
      </c>
      <c r="AU237" s="251" t="s">
        <v>83</v>
      </c>
      <c r="AV237" s="15" t="s">
        <v>150</v>
      </c>
      <c r="AW237" s="15" t="s">
        <v>30</v>
      </c>
      <c r="AX237" s="15" t="s">
        <v>81</v>
      </c>
      <c r="AY237" s="251" t="s">
        <v>144</v>
      </c>
    </row>
    <row r="238" spans="1:65" s="2" customFormat="1" ht="16.5" customHeight="1">
      <c r="A238" s="35"/>
      <c r="B238" s="36"/>
      <c r="C238" s="205" t="s">
        <v>192</v>
      </c>
      <c r="D238" s="205" t="s">
        <v>146</v>
      </c>
      <c r="E238" s="206" t="s">
        <v>615</v>
      </c>
      <c r="F238" s="207" t="s">
        <v>616</v>
      </c>
      <c r="G238" s="208" t="s">
        <v>232</v>
      </c>
      <c r="H238" s="209">
        <v>0.81</v>
      </c>
      <c r="I238" s="210"/>
      <c r="J238" s="211">
        <f>ROUND(I238*H238,2)</f>
        <v>0</v>
      </c>
      <c r="K238" s="212"/>
      <c r="L238" s="40"/>
      <c r="M238" s="213" t="s">
        <v>1</v>
      </c>
      <c r="N238" s="214" t="s">
        <v>38</v>
      </c>
      <c r="O238" s="72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150</v>
      </c>
      <c r="AT238" s="217" t="s">
        <v>146</v>
      </c>
      <c r="AU238" s="217" t="s">
        <v>83</v>
      </c>
      <c r="AY238" s="18" t="s">
        <v>144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81</v>
      </c>
      <c r="BK238" s="218">
        <f>ROUND(I238*H238,2)</f>
        <v>0</v>
      </c>
      <c r="BL238" s="18" t="s">
        <v>150</v>
      </c>
      <c r="BM238" s="217" t="s">
        <v>274</v>
      </c>
    </row>
    <row r="239" spans="1:65" s="13" customFormat="1" ht="11.25">
      <c r="B239" s="219"/>
      <c r="C239" s="220"/>
      <c r="D239" s="221" t="s">
        <v>152</v>
      </c>
      <c r="E239" s="222" t="s">
        <v>1</v>
      </c>
      <c r="F239" s="223" t="s">
        <v>613</v>
      </c>
      <c r="G239" s="220"/>
      <c r="H239" s="222" t="s">
        <v>1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152</v>
      </c>
      <c r="AU239" s="229" t="s">
        <v>83</v>
      </c>
      <c r="AV239" s="13" t="s">
        <v>81</v>
      </c>
      <c r="AW239" s="13" t="s">
        <v>30</v>
      </c>
      <c r="AX239" s="13" t="s">
        <v>73</v>
      </c>
      <c r="AY239" s="229" t="s">
        <v>144</v>
      </c>
    </row>
    <row r="240" spans="1:65" s="14" customFormat="1" ht="11.25">
      <c r="B240" s="230"/>
      <c r="C240" s="231"/>
      <c r="D240" s="221" t="s">
        <v>152</v>
      </c>
      <c r="E240" s="232" t="s">
        <v>1</v>
      </c>
      <c r="F240" s="233" t="s">
        <v>617</v>
      </c>
      <c r="G240" s="231"/>
      <c r="H240" s="234">
        <v>0.81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152</v>
      </c>
      <c r="AU240" s="240" t="s">
        <v>83</v>
      </c>
      <c r="AV240" s="14" t="s">
        <v>83</v>
      </c>
      <c r="AW240" s="14" t="s">
        <v>30</v>
      </c>
      <c r="AX240" s="14" t="s">
        <v>73</v>
      </c>
      <c r="AY240" s="240" t="s">
        <v>144</v>
      </c>
    </row>
    <row r="241" spans="1:65" s="15" customFormat="1" ht="11.25">
      <c r="B241" s="241"/>
      <c r="C241" s="242"/>
      <c r="D241" s="221" t="s">
        <v>152</v>
      </c>
      <c r="E241" s="243" t="s">
        <v>1</v>
      </c>
      <c r="F241" s="244" t="s">
        <v>155</v>
      </c>
      <c r="G241" s="242"/>
      <c r="H241" s="245">
        <v>0.81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152</v>
      </c>
      <c r="AU241" s="251" t="s">
        <v>83</v>
      </c>
      <c r="AV241" s="15" t="s">
        <v>150</v>
      </c>
      <c r="AW241" s="15" t="s">
        <v>30</v>
      </c>
      <c r="AX241" s="15" t="s">
        <v>81</v>
      </c>
      <c r="AY241" s="251" t="s">
        <v>144</v>
      </c>
    </row>
    <row r="242" spans="1:65" s="12" customFormat="1" ht="22.9" customHeight="1">
      <c r="B242" s="189"/>
      <c r="C242" s="190"/>
      <c r="D242" s="191" t="s">
        <v>72</v>
      </c>
      <c r="E242" s="203" t="s">
        <v>158</v>
      </c>
      <c r="F242" s="203" t="s">
        <v>415</v>
      </c>
      <c r="G242" s="190"/>
      <c r="H242" s="190"/>
      <c r="I242" s="193"/>
      <c r="J242" s="204">
        <f>BK242</f>
        <v>0</v>
      </c>
      <c r="K242" s="190"/>
      <c r="L242" s="195"/>
      <c r="M242" s="196"/>
      <c r="N242" s="197"/>
      <c r="O242" s="197"/>
      <c r="P242" s="198">
        <f>SUM(P243:P393)</f>
        <v>0</v>
      </c>
      <c r="Q242" s="197"/>
      <c r="R242" s="198">
        <f>SUM(R243:R393)</f>
        <v>0</v>
      </c>
      <c r="S242" s="197"/>
      <c r="T242" s="199">
        <f>SUM(T243:T393)</f>
        <v>0</v>
      </c>
      <c r="AR242" s="200" t="s">
        <v>81</v>
      </c>
      <c r="AT242" s="201" t="s">
        <v>72</v>
      </c>
      <c r="AU242" s="201" t="s">
        <v>81</v>
      </c>
      <c r="AY242" s="200" t="s">
        <v>144</v>
      </c>
      <c r="BK242" s="202">
        <f>SUM(BK243:BK393)</f>
        <v>0</v>
      </c>
    </row>
    <row r="243" spans="1:65" s="2" customFormat="1" ht="21.75" customHeight="1">
      <c r="A243" s="35"/>
      <c r="B243" s="36"/>
      <c r="C243" s="205" t="s">
        <v>261</v>
      </c>
      <c r="D243" s="205" t="s">
        <v>146</v>
      </c>
      <c r="E243" s="206" t="s">
        <v>618</v>
      </c>
      <c r="F243" s="207" t="s">
        <v>619</v>
      </c>
      <c r="G243" s="208" t="s">
        <v>424</v>
      </c>
      <c r="H243" s="209">
        <v>1</v>
      </c>
      <c r="I243" s="210"/>
      <c r="J243" s="211">
        <f>ROUND(I243*H243,2)</f>
        <v>0</v>
      </c>
      <c r="K243" s="212"/>
      <c r="L243" s="40"/>
      <c r="M243" s="213" t="s">
        <v>1</v>
      </c>
      <c r="N243" s="214" t="s">
        <v>38</v>
      </c>
      <c r="O243" s="72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150</v>
      </c>
      <c r="AT243" s="217" t="s">
        <v>146</v>
      </c>
      <c r="AU243" s="217" t="s">
        <v>83</v>
      </c>
      <c r="AY243" s="18" t="s">
        <v>144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81</v>
      </c>
      <c r="BK243" s="218">
        <f>ROUND(I243*H243,2)</f>
        <v>0</v>
      </c>
      <c r="BL243" s="18" t="s">
        <v>150</v>
      </c>
      <c r="BM243" s="217" t="s">
        <v>290</v>
      </c>
    </row>
    <row r="244" spans="1:65" s="13" customFormat="1" ht="11.25">
      <c r="B244" s="219"/>
      <c r="C244" s="220"/>
      <c r="D244" s="221" t="s">
        <v>152</v>
      </c>
      <c r="E244" s="222" t="s">
        <v>1</v>
      </c>
      <c r="F244" s="223" t="s">
        <v>613</v>
      </c>
      <c r="G244" s="220"/>
      <c r="H244" s="222" t="s">
        <v>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152</v>
      </c>
      <c r="AU244" s="229" t="s">
        <v>83</v>
      </c>
      <c r="AV244" s="13" t="s">
        <v>81</v>
      </c>
      <c r="AW244" s="13" t="s">
        <v>30</v>
      </c>
      <c r="AX244" s="13" t="s">
        <v>73</v>
      </c>
      <c r="AY244" s="229" t="s">
        <v>144</v>
      </c>
    </row>
    <row r="245" spans="1:65" s="14" customFormat="1" ht="11.25">
      <c r="B245" s="230"/>
      <c r="C245" s="231"/>
      <c r="D245" s="221" t="s">
        <v>152</v>
      </c>
      <c r="E245" s="232" t="s">
        <v>1</v>
      </c>
      <c r="F245" s="233" t="s">
        <v>620</v>
      </c>
      <c r="G245" s="231"/>
      <c r="H245" s="234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152</v>
      </c>
      <c r="AU245" s="240" t="s">
        <v>83</v>
      </c>
      <c r="AV245" s="14" t="s">
        <v>83</v>
      </c>
      <c r="AW245" s="14" t="s">
        <v>30</v>
      </c>
      <c r="AX245" s="14" t="s">
        <v>73</v>
      </c>
      <c r="AY245" s="240" t="s">
        <v>144</v>
      </c>
    </row>
    <row r="246" spans="1:65" s="15" customFormat="1" ht="11.25">
      <c r="B246" s="241"/>
      <c r="C246" s="242"/>
      <c r="D246" s="221" t="s">
        <v>152</v>
      </c>
      <c r="E246" s="243" t="s">
        <v>1</v>
      </c>
      <c r="F246" s="244" t="s">
        <v>155</v>
      </c>
      <c r="G246" s="242"/>
      <c r="H246" s="245">
        <v>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152</v>
      </c>
      <c r="AU246" s="251" t="s">
        <v>83</v>
      </c>
      <c r="AV246" s="15" t="s">
        <v>150</v>
      </c>
      <c r="AW246" s="15" t="s">
        <v>30</v>
      </c>
      <c r="AX246" s="15" t="s">
        <v>81</v>
      </c>
      <c r="AY246" s="251" t="s">
        <v>144</v>
      </c>
    </row>
    <row r="247" spans="1:65" s="2" customFormat="1" ht="21.75" customHeight="1">
      <c r="A247" s="35"/>
      <c r="B247" s="36"/>
      <c r="C247" s="205" t="s">
        <v>266</v>
      </c>
      <c r="D247" s="205" t="s">
        <v>146</v>
      </c>
      <c r="E247" s="206" t="s">
        <v>621</v>
      </c>
      <c r="F247" s="207" t="s">
        <v>622</v>
      </c>
      <c r="G247" s="208" t="s">
        <v>424</v>
      </c>
      <c r="H247" s="209">
        <v>2</v>
      </c>
      <c r="I247" s="210"/>
      <c r="J247" s="211">
        <f>ROUND(I247*H247,2)</f>
        <v>0</v>
      </c>
      <c r="K247" s="212"/>
      <c r="L247" s="40"/>
      <c r="M247" s="213" t="s">
        <v>1</v>
      </c>
      <c r="N247" s="214" t="s">
        <v>38</v>
      </c>
      <c r="O247" s="72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150</v>
      </c>
      <c r="AT247" s="217" t="s">
        <v>146</v>
      </c>
      <c r="AU247" s="217" t="s">
        <v>83</v>
      </c>
      <c r="AY247" s="18" t="s">
        <v>144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81</v>
      </c>
      <c r="BK247" s="218">
        <f>ROUND(I247*H247,2)</f>
        <v>0</v>
      </c>
      <c r="BL247" s="18" t="s">
        <v>150</v>
      </c>
      <c r="BM247" s="217" t="s">
        <v>296</v>
      </c>
    </row>
    <row r="248" spans="1:65" s="14" customFormat="1" ht="11.25">
      <c r="B248" s="230"/>
      <c r="C248" s="231"/>
      <c r="D248" s="221" t="s">
        <v>152</v>
      </c>
      <c r="E248" s="232" t="s">
        <v>1</v>
      </c>
      <c r="F248" s="233" t="s">
        <v>83</v>
      </c>
      <c r="G248" s="231"/>
      <c r="H248" s="234">
        <v>2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152</v>
      </c>
      <c r="AU248" s="240" t="s">
        <v>83</v>
      </c>
      <c r="AV248" s="14" t="s">
        <v>83</v>
      </c>
      <c r="AW248" s="14" t="s">
        <v>30</v>
      </c>
      <c r="AX248" s="14" t="s">
        <v>73</v>
      </c>
      <c r="AY248" s="240" t="s">
        <v>144</v>
      </c>
    </row>
    <row r="249" spans="1:65" s="15" customFormat="1" ht="11.25">
      <c r="B249" s="241"/>
      <c r="C249" s="242"/>
      <c r="D249" s="221" t="s">
        <v>152</v>
      </c>
      <c r="E249" s="243" t="s">
        <v>1</v>
      </c>
      <c r="F249" s="244" t="s">
        <v>155</v>
      </c>
      <c r="G249" s="242"/>
      <c r="H249" s="245">
        <v>2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152</v>
      </c>
      <c r="AU249" s="251" t="s">
        <v>83</v>
      </c>
      <c r="AV249" s="15" t="s">
        <v>150</v>
      </c>
      <c r="AW249" s="15" t="s">
        <v>30</v>
      </c>
      <c r="AX249" s="15" t="s">
        <v>81</v>
      </c>
      <c r="AY249" s="251" t="s">
        <v>144</v>
      </c>
    </row>
    <row r="250" spans="1:65" s="2" customFormat="1" ht="21.75" customHeight="1">
      <c r="A250" s="35"/>
      <c r="B250" s="36"/>
      <c r="C250" s="252" t="s">
        <v>7</v>
      </c>
      <c r="D250" s="252" t="s">
        <v>213</v>
      </c>
      <c r="E250" s="253" t="s">
        <v>623</v>
      </c>
      <c r="F250" s="254" t="s">
        <v>624</v>
      </c>
      <c r="G250" s="255" t="s">
        <v>424</v>
      </c>
      <c r="H250" s="256">
        <v>2</v>
      </c>
      <c r="I250" s="257"/>
      <c r="J250" s="258">
        <f>ROUND(I250*H250,2)</f>
        <v>0</v>
      </c>
      <c r="K250" s="259"/>
      <c r="L250" s="260"/>
      <c r="M250" s="261" t="s">
        <v>1</v>
      </c>
      <c r="N250" s="262" t="s">
        <v>38</v>
      </c>
      <c r="O250" s="72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7" t="s">
        <v>158</v>
      </c>
      <c r="AT250" s="217" t="s">
        <v>213</v>
      </c>
      <c r="AU250" s="217" t="s">
        <v>83</v>
      </c>
      <c r="AY250" s="18" t="s">
        <v>144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81</v>
      </c>
      <c r="BK250" s="218">
        <f>ROUND(I250*H250,2)</f>
        <v>0</v>
      </c>
      <c r="BL250" s="18" t="s">
        <v>150</v>
      </c>
      <c r="BM250" s="217" t="s">
        <v>435</v>
      </c>
    </row>
    <row r="251" spans="1:65" s="13" customFormat="1" ht="11.25">
      <c r="B251" s="219"/>
      <c r="C251" s="220"/>
      <c r="D251" s="221" t="s">
        <v>152</v>
      </c>
      <c r="E251" s="222" t="s">
        <v>1</v>
      </c>
      <c r="F251" s="223" t="s">
        <v>613</v>
      </c>
      <c r="G251" s="220"/>
      <c r="H251" s="222" t="s">
        <v>1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152</v>
      </c>
      <c r="AU251" s="229" t="s">
        <v>83</v>
      </c>
      <c r="AV251" s="13" t="s">
        <v>81</v>
      </c>
      <c r="AW251" s="13" t="s">
        <v>30</v>
      </c>
      <c r="AX251" s="13" t="s">
        <v>73</v>
      </c>
      <c r="AY251" s="229" t="s">
        <v>144</v>
      </c>
    </row>
    <row r="252" spans="1:65" s="14" customFormat="1" ht="11.25">
      <c r="B252" s="230"/>
      <c r="C252" s="231"/>
      <c r="D252" s="221" t="s">
        <v>152</v>
      </c>
      <c r="E252" s="232" t="s">
        <v>1</v>
      </c>
      <c r="F252" s="233" t="s">
        <v>625</v>
      </c>
      <c r="G252" s="231"/>
      <c r="H252" s="234">
        <v>2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152</v>
      </c>
      <c r="AU252" s="240" t="s">
        <v>83</v>
      </c>
      <c r="AV252" s="14" t="s">
        <v>83</v>
      </c>
      <c r="AW252" s="14" t="s">
        <v>30</v>
      </c>
      <c r="AX252" s="14" t="s">
        <v>73</v>
      </c>
      <c r="AY252" s="240" t="s">
        <v>144</v>
      </c>
    </row>
    <row r="253" spans="1:65" s="15" customFormat="1" ht="11.25">
      <c r="B253" s="241"/>
      <c r="C253" s="242"/>
      <c r="D253" s="221" t="s">
        <v>152</v>
      </c>
      <c r="E253" s="243" t="s">
        <v>1</v>
      </c>
      <c r="F253" s="244" t="s">
        <v>155</v>
      </c>
      <c r="G253" s="242"/>
      <c r="H253" s="245">
        <v>2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AT253" s="251" t="s">
        <v>152</v>
      </c>
      <c r="AU253" s="251" t="s">
        <v>83</v>
      </c>
      <c r="AV253" s="15" t="s">
        <v>150</v>
      </c>
      <c r="AW253" s="15" t="s">
        <v>30</v>
      </c>
      <c r="AX253" s="15" t="s">
        <v>81</v>
      </c>
      <c r="AY253" s="251" t="s">
        <v>144</v>
      </c>
    </row>
    <row r="254" spans="1:65" s="2" customFormat="1" ht="21.75" customHeight="1">
      <c r="A254" s="35"/>
      <c r="B254" s="36"/>
      <c r="C254" s="205" t="s">
        <v>196</v>
      </c>
      <c r="D254" s="205" t="s">
        <v>146</v>
      </c>
      <c r="E254" s="206" t="s">
        <v>626</v>
      </c>
      <c r="F254" s="207" t="s">
        <v>627</v>
      </c>
      <c r="G254" s="208" t="s">
        <v>424</v>
      </c>
      <c r="H254" s="209">
        <v>1</v>
      </c>
      <c r="I254" s="210"/>
      <c r="J254" s="211">
        <f>ROUND(I254*H254,2)</f>
        <v>0</v>
      </c>
      <c r="K254" s="212"/>
      <c r="L254" s="40"/>
      <c r="M254" s="213" t="s">
        <v>1</v>
      </c>
      <c r="N254" s="214" t="s">
        <v>38</v>
      </c>
      <c r="O254" s="72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7" t="s">
        <v>150</v>
      </c>
      <c r="AT254" s="217" t="s">
        <v>146</v>
      </c>
      <c r="AU254" s="217" t="s">
        <v>83</v>
      </c>
      <c r="AY254" s="18" t="s">
        <v>144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81</v>
      </c>
      <c r="BK254" s="218">
        <f>ROUND(I254*H254,2)</f>
        <v>0</v>
      </c>
      <c r="BL254" s="18" t="s">
        <v>150</v>
      </c>
      <c r="BM254" s="217" t="s">
        <v>307</v>
      </c>
    </row>
    <row r="255" spans="1:65" s="14" customFormat="1" ht="11.25">
      <c r="B255" s="230"/>
      <c r="C255" s="231"/>
      <c r="D255" s="221" t="s">
        <v>152</v>
      </c>
      <c r="E255" s="232" t="s">
        <v>1</v>
      </c>
      <c r="F255" s="233" t="s">
        <v>81</v>
      </c>
      <c r="G255" s="231"/>
      <c r="H255" s="234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152</v>
      </c>
      <c r="AU255" s="240" t="s">
        <v>83</v>
      </c>
      <c r="AV255" s="14" t="s">
        <v>83</v>
      </c>
      <c r="AW255" s="14" t="s">
        <v>30</v>
      </c>
      <c r="AX255" s="14" t="s">
        <v>73</v>
      </c>
      <c r="AY255" s="240" t="s">
        <v>144</v>
      </c>
    </row>
    <row r="256" spans="1:65" s="15" customFormat="1" ht="11.25">
      <c r="B256" s="241"/>
      <c r="C256" s="242"/>
      <c r="D256" s="221" t="s">
        <v>152</v>
      </c>
      <c r="E256" s="243" t="s">
        <v>1</v>
      </c>
      <c r="F256" s="244" t="s">
        <v>155</v>
      </c>
      <c r="G256" s="242"/>
      <c r="H256" s="245">
        <v>1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AT256" s="251" t="s">
        <v>152</v>
      </c>
      <c r="AU256" s="251" t="s">
        <v>83</v>
      </c>
      <c r="AV256" s="15" t="s">
        <v>150</v>
      </c>
      <c r="AW256" s="15" t="s">
        <v>30</v>
      </c>
      <c r="AX256" s="15" t="s">
        <v>81</v>
      </c>
      <c r="AY256" s="251" t="s">
        <v>144</v>
      </c>
    </row>
    <row r="257" spans="1:65" s="2" customFormat="1" ht="16.5" customHeight="1">
      <c r="A257" s="35"/>
      <c r="B257" s="36"/>
      <c r="C257" s="252" t="s">
        <v>281</v>
      </c>
      <c r="D257" s="252" t="s">
        <v>213</v>
      </c>
      <c r="E257" s="253" t="s">
        <v>628</v>
      </c>
      <c r="F257" s="254" t="s">
        <v>629</v>
      </c>
      <c r="G257" s="255" t="s">
        <v>424</v>
      </c>
      <c r="H257" s="256">
        <v>1</v>
      </c>
      <c r="I257" s="257"/>
      <c r="J257" s="258">
        <f>ROUND(I257*H257,2)</f>
        <v>0</v>
      </c>
      <c r="K257" s="259"/>
      <c r="L257" s="260"/>
      <c r="M257" s="261" t="s">
        <v>1</v>
      </c>
      <c r="N257" s="262" t="s">
        <v>38</v>
      </c>
      <c r="O257" s="72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7" t="s">
        <v>158</v>
      </c>
      <c r="AT257" s="217" t="s">
        <v>213</v>
      </c>
      <c r="AU257" s="217" t="s">
        <v>83</v>
      </c>
      <c r="AY257" s="18" t="s">
        <v>144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81</v>
      </c>
      <c r="BK257" s="218">
        <f>ROUND(I257*H257,2)</f>
        <v>0</v>
      </c>
      <c r="BL257" s="18" t="s">
        <v>150</v>
      </c>
      <c r="BM257" s="217" t="s">
        <v>311</v>
      </c>
    </row>
    <row r="258" spans="1:65" s="13" customFormat="1" ht="11.25">
      <c r="B258" s="219"/>
      <c r="C258" s="220"/>
      <c r="D258" s="221" t="s">
        <v>152</v>
      </c>
      <c r="E258" s="222" t="s">
        <v>1</v>
      </c>
      <c r="F258" s="223" t="s">
        <v>613</v>
      </c>
      <c r="G258" s="220"/>
      <c r="H258" s="222" t="s">
        <v>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152</v>
      </c>
      <c r="AU258" s="229" t="s">
        <v>83</v>
      </c>
      <c r="AV258" s="13" t="s">
        <v>81</v>
      </c>
      <c r="AW258" s="13" t="s">
        <v>30</v>
      </c>
      <c r="AX258" s="13" t="s">
        <v>73</v>
      </c>
      <c r="AY258" s="229" t="s">
        <v>144</v>
      </c>
    </row>
    <row r="259" spans="1:65" s="14" customFormat="1" ht="11.25">
      <c r="B259" s="230"/>
      <c r="C259" s="231"/>
      <c r="D259" s="221" t="s">
        <v>152</v>
      </c>
      <c r="E259" s="232" t="s">
        <v>1</v>
      </c>
      <c r="F259" s="233" t="s">
        <v>630</v>
      </c>
      <c r="G259" s="231"/>
      <c r="H259" s="234">
        <v>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152</v>
      </c>
      <c r="AU259" s="240" t="s">
        <v>83</v>
      </c>
      <c r="AV259" s="14" t="s">
        <v>83</v>
      </c>
      <c r="AW259" s="14" t="s">
        <v>30</v>
      </c>
      <c r="AX259" s="14" t="s">
        <v>73</v>
      </c>
      <c r="AY259" s="240" t="s">
        <v>144</v>
      </c>
    </row>
    <row r="260" spans="1:65" s="15" customFormat="1" ht="11.25">
      <c r="B260" s="241"/>
      <c r="C260" s="242"/>
      <c r="D260" s="221" t="s">
        <v>152</v>
      </c>
      <c r="E260" s="243" t="s">
        <v>1</v>
      </c>
      <c r="F260" s="244" t="s">
        <v>155</v>
      </c>
      <c r="G260" s="242"/>
      <c r="H260" s="245">
        <v>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152</v>
      </c>
      <c r="AU260" s="251" t="s">
        <v>83</v>
      </c>
      <c r="AV260" s="15" t="s">
        <v>150</v>
      </c>
      <c r="AW260" s="15" t="s">
        <v>30</v>
      </c>
      <c r="AX260" s="15" t="s">
        <v>81</v>
      </c>
      <c r="AY260" s="251" t="s">
        <v>144</v>
      </c>
    </row>
    <row r="261" spans="1:65" s="2" customFormat="1" ht="21.75" customHeight="1">
      <c r="A261" s="35"/>
      <c r="B261" s="36"/>
      <c r="C261" s="205" t="s">
        <v>287</v>
      </c>
      <c r="D261" s="205" t="s">
        <v>146</v>
      </c>
      <c r="E261" s="206" t="s">
        <v>631</v>
      </c>
      <c r="F261" s="207" t="s">
        <v>632</v>
      </c>
      <c r="G261" s="208" t="s">
        <v>424</v>
      </c>
      <c r="H261" s="209">
        <v>2</v>
      </c>
      <c r="I261" s="210"/>
      <c r="J261" s="211">
        <f>ROUND(I261*H261,2)</f>
        <v>0</v>
      </c>
      <c r="K261" s="212"/>
      <c r="L261" s="40"/>
      <c r="M261" s="213" t="s">
        <v>1</v>
      </c>
      <c r="N261" s="214" t="s">
        <v>38</v>
      </c>
      <c r="O261" s="72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150</v>
      </c>
      <c r="AT261" s="217" t="s">
        <v>146</v>
      </c>
      <c r="AU261" s="217" t="s">
        <v>83</v>
      </c>
      <c r="AY261" s="18" t="s">
        <v>144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81</v>
      </c>
      <c r="BK261" s="218">
        <f>ROUND(I261*H261,2)</f>
        <v>0</v>
      </c>
      <c r="BL261" s="18" t="s">
        <v>150</v>
      </c>
      <c r="BM261" s="217" t="s">
        <v>315</v>
      </c>
    </row>
    <row r="262" spans="1:65" s="14" customFormat="1" ht="11.25">
      <c r="B262" s="230"/>
      <c r="C262" s="231"/>
      <c r="D262" s="221" t="s">
        <v>152</v>
      </c>
      <c r="E262" s="232" t="s">
        <v>1</v>
      </c>
      <c r="F262" s="233" t="s">
        <v>83</v>
      </c>
      <c r="G262" s="231"/>
      <c r="H262" s="234">
        <v>2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152</v>
      </c>
      <c r="AU262" s="240" t="s">
        <v>83</v>
      </c>
      <c r="AV262" s="14" t="s">
        <v>83</v>
      </c>
      <c r="AW262" s="14" t="s">
        <v>30</v>
      </c>
      <c r="AX262" s="14" t="s">
        <v>73</v>
      </c>
      <c r="AY262" s="240" t="s">
        <v>144</v>
      </c>
    </row>
    <row r="263" spans="1:65" s="15" customFormat="1" ht="11.25">
      <c r="B263" s="241"/>
      <c r="C263" s="242"/>
      <c r="D263" s="221" t="s">
        <v>152</v>
      </c>
      <c r="E263" s="243" t="s">
        <v>1</v>
      </c>
      <c r="F263" s="244" t="s">
        <v>155</v>
      </c>
      <c r="G263" s="242"/>
      <c r="H263" s="245">
        <v>2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152</v>
      </c>
      <c r="AU263" s="251" t="s">
        <v>83</v>
      </c>
      <c r="AV263" s="15" t="s">
        <v>150</v>
      </c>
      <c r="AW263" s="15" t="s">
        <v>30</v>
      </c>
      <c r="AX263" s="15" t="s">
        <v>81</v>
      </c>
      <c r="AY263" s="251" t="s">
        <v>144</v>
      </c>
    </row>
    <row r="264" spans="1:65" s="2" customFormat="1" ht="21.75" customHeight="1">
      <c r="A264" s="35"/>
      <c r="B264" s="36"/>
      <c r="C264" s="252" t="s">
        <v>293</v>
      </c>
      <c r="D264" s="252" t="s">
        <v>213</v>
      </c>
      <c r="E264" s="253" t="s">
        <v>633</v>
      </c>
      <c r="F264" s="254" t="s">
        <v>634</v>
      </c>
      <c r="G264" s="255" t="s">
        <v>424</v>
      </c>
      <c r="H264" s="256">
        <v>2</v>
      </c>
      <c r="I264" s="257"/>
      <c r="J264" s="258">
        <f>ROUND(I264*H264,2)</f>
        <v>0</v>
      </c>
      <c r="K264" s="259"/>
      <c r="L264" s="260"/>
      <c r="M264" s="261" t="s">
        <v>1</v>
      </c>
      <c r="N264" s="262" t="s">
        <v>38</v>
      </c>
      <c r="O264" s="72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7" t="s">
        <v>158</v>
      </c>
      <c r="AT264" s="217" t="s">
        <v>213</v>
      </c>
      <c r="AU264" s="217" t="s">
        <v>83</v>
      </c>
      <c r="AY264" s="18" t="s">
        <v>144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81</v>
      </c>
      <c r="BK264" s="218">
        <f>ROUND(I264*H264,2)</f>
        <v>0</v>
      </c>
      <c r="BL264" s="18" t="s">
        <v>150</v>
      </c>
      <c r="BM264" s="217" t="s">
        <v>318</v>
      </c>
    </row>
    <row r="265" spans="1:65" s="13" customFormat="1" ht="11.25">
      <c r="B265" s="219"/>
      <c r="C265" s="220"/>
      <c r="D265" s="221" t="s">
        <v>152</v>
      </c>
      <c r="E265" s="222" t="s">
        <v>1</v>
      </c>
      <c r="F265" s="223" t="s">
        <v>613</v>
      </c>
      <c r="G265" s="220"/>
      <c r="H265" s="222" t="s">
        <v>1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152</v>
      </c>
      <c r="AU265" s="229" t="s">
        <v>83</v>
      </c>
      <c r="AV265" s="13" t="s">
        <v>81</v>
      </c>
      <c r="AW265" s="13" t="s">
        <v>30</v>
      </c>
      <c r="AX265" s="13" t="s">
        <v>73</v>
      </c>
      <c r="AY265" s="229" t="s">
        <v>144</v>
      </c>
    </row>
    <row r="266" spans="1:65" s="14" customFormat="1" ht="11.25">
      <c r="B266" s="230"/>
      <c r="C266" s="231"/>
      <c r="D266" s="221" t="s">
        <v>152</v>
      </c>
      <c r="E266" s="232" t="s">
        <v>1</v>
      </c>
      <c r="F266" s="233" t="s">
        <v>635</v>
      </c>
      <c r="G266" s="231"/>
      <c r="H266" s="234">
        <v>2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152</v>
      </c>
      <c r="AU266" s="240" t="s">
        <v>83</v>
      </c>
      <c r="AV266" s="14" t="s">
        <v>83</v>
      </c>
      <c r="AW266" s="14" t="s">
        <v>30</v>
      </c>
      <c r="AX266" s="14" t="s">
        <v>73</v>
      </c>
      <c r="AY266" s="240" t="s">
        <v>144</v>
      </c>
    </row>
    <row r="267" spans="1:65" s="15" customFormat="1" ht="11.25">
      <c r="B267" s="241"/>
      <c r="C267" s="242"/>
      <c r="D267" s="221" t="s">
        <v>152</v>
      </c>
      <c r="E267" s="243" t="s">
        <v>1</v>
      </c>
      <c r="F267" s="244" t="s">
        <v>155</v>
      </c>
      <c r="G267" s="242"/>
      <c r="H267" s="245">
        <v>2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AT267" s="251" t="s">
        <v>152</v>
      </c>
      <c r="AU267" s="251" t="s">
        <v>83</v>
      </c>
      <c r="AV267" s="15" t="s">
        <v>150</v>
      </c>
      <c r="AW267" s="15" t="s">
        <v>30</v>
      </c>
      <c r="AX267" s="15" t="s">
        <v>81</v>
      </c>
      <c r="AY267" s="251" t="s">
        <v>144</v>
      </c>
    </row>
    <row r="268" spans="1:65" s="2" customFormat="1" ht="21.75" customHeight="1">
      <c r="A268" s="35"/>
      <c r="B268" s="36"/>
      <c r="C268" s="205" t="s">
        <v>298</v>
      </c>
      <c r="D268" s="205" t="s">
        <v>146</v>
      </c>
      <c r="E268" s="206" t="s">
        <v>636</v>
      </c>
      <c r="F268" s="207" t="s">
        <v>637</v>
      </c>
      <c r="G268" s="208" t="s">
        <v>424</v>
      </c>
      <c r="H268" s="209">
        <v>7</v>
      </c>
      <c r="I268" s="210"/>
      <c r="J268" s="211">
        <f>ROUND(I268*H268,2)</f>
        <v>0</v>
      </c>
      <c r="K268" s="212"/>
      <c r="L268" s="40"/>
      <c r="M268" s="213" t="s">
        <v>1</v>
      </c>
      <c r="N268" s="214" t="s">
        <v>38</v>
      </c>
      <c r="O268" s="72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7" t="s">
        <v>150</v>
      </c>
      <c r="AT268" s="217" t="s">
        <v>146</v>
      </c>
      <c r="AU268" s="217" t="s">
        <v>83</v>
      </c>
      <c r="AY268" s="18" t="s">
        <v>144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81</v>
      </c>
      <c r="BK268" s="218">
        <f>ROUND(I268*H268,2)</f>
        <v>0</v>
      </c>
      <c r="BL268" s="18" t="s">
        <v>150</v>
      </c>
      <c r="BM268" s="217" t="s">
        <v>324</v>
      </c>
    </row>
    <row r="269" spans="1:65" s="14" customFormat="1" ht="11.25">
      <c r="B269" s="230"/>
      <c r="C269" s="231"/>
      <c r="D269" s="221" t="s">
        <v>152</v>
      </c>
      <c r="E269" s="232" t="s">
        <v>1</v>
      </c>
      <c r="F269" s="233" t="s">
        <v>189</v>
      </c>
      <c r="G269" s="231"/>
      <c r="H269" s="234">
        <v>7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152</v>
      </c>
      <c r="AU269" s="240" t="s">
        <v>83</v>
      </c>
      <c r="AV269" s="14" t="s">
        <v>83</v>
      </c>
      <c r="AW269" s="14" t="s">
        <v>30</v>
      </c>
      <c r="AX269" s="14" t="s">
        <v>73</v>
      </c>
      <c r="AY269" s="240" t="s">
        <v>144</v>
      </c>
    </row>
    <row r="270" spans="1:65" s="15" customFormat="1" ht="11.25">
      <c r="B270" s="241"/>
      <c r="C270" s="242"/>
      <c r="D270" s="221" t="s">
        <v>152</v>
      </c>
      <c r="E270" s="243" t="s">
        <v>1</v>
      </c>
      <c r="F270" s="244" t="s">
        <v>155</v>
      </c>
      <c r="G270" s="242"/>
      <c r="H270" s="245">
        <v>7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152</v>
      </c>
      <c r="AU270" s="251" t="s">
        <v>83</v>
      </c>
      <c r="AV270" s="15" t="s">
        <v>150</v>
      </c>
      <c r="AW270" s="15" t="s">
        <v>30</v>
      </c>
      <c r="AX270" s="15" t="s">
        <v>81</v>
      </c>
      <c r="AY270" s="251" t="s">
        <v>144</v>
      </c>
    </row>
    <row r="271" spans="1:65" s="2" customFormat="1" ht="33" customHeight="1">
      <c r="A271" s="35"/>
      <c r="B271" s="36"/>
      <c r="C271" s="252" t="s">
        <v>304</v>
      </c>
      <c r="D271" s="252" t="s">
        <v>213</v>
      </c>
      <c r="E271" s="253" t="s">
        <v>638</v>
      </c>
      <c r="F271" s="254" t="s">
        <v>639</v>
      </c>
      <c r="G271" s="255" t="s">
        <v>424</v>
      </c>
      <c r="H271" s="256">
        <v>7</v>
      </c>
      <c r="I271" s="257"/>
      <c r="J271" s="258">
        <f>ROUND(I271*H271,2)</f>
        <v>0</v>
      </c>
      <c r="K271" s="259"/>
      <c r="L271" s="260"/>
      <c r="M271" s="261" t="s">
        <v>1</v>
      </c>
      <c r="N271" s="262" t="s">
        <v>38</v>
      </c>
      <c r="O271" s="72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7" t="s">
        <v>158</v>
      </c>
      <c r="AT271" s="217" t="s">
        <v>213</v>
      </c>
      <c r="AU271" s="217" t="s">
        <v>83</v>
      </c>
      <c r="AY271" s="18" t="s">
        <v>144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81</v>
      </c>
      <c r="BK271" s="218">
        <f>ROUND(I271*H271,2)</f>
        <v>0</v>
      </c>
      <c r="BL271" s="18" t="s">
        <v>150</v>
      </c>
      <c r="BM271" s="217" t="s">
        <v>329</v>
      </c>
    </row>
    <row r="272" spans="1:65" s="13" customFormat="1" ht="11.25">
      <c r="B272" s="219"/>
      <c r="C272" s="220"/>
      <c r="D272" s="221" t="s">
        <v>152</v>
      </c>
      <c r="E272" s="222" t="s">
        <v>1</v>
      </c>
      <c r="F272" s="223" t="s">
        <v>613</v>
      </c>
      <c r="G272" s="220"/>
      <c r="H272" s="222" t="s">
        <v>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152</v>
      </c>
      <c r="AU272" s="229" t="s">
        <v>83</v>
      </c>
      <c r="AV272" s="13" t="s">
        <v>81</v>
      </c>
      <c r="AW272" s="13" t="s">
        <v>30</v>
      </c>
      <c r="AX272" s="13" t="s">
        <v>73</v>
      </c>
      <c r="AY272" s="229" t="s">
        <v>144</v>
      </c>
    </row>
    <row r="273" spans="1:65" s="14" customFormat="1" ht="11.25">
      <c r="B273" s="230"/>
      <c r="C273" s="231"/>
      <c r="D273" s="221" t="s">
        <v>152</v>
      </c>
      <c r="E273" s="232" t="s">
        <v>1</v>
      </c>
      <c r="F273" s="233" t="s">
        <v>640</v>
      </c>
      <c r="G273" s="231"/>
      <c r="H273" s="234">
        <v>7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152</v>
      </c>
      <c r="AU273" s="240" t="s">
        <v>83</v>
      </c>
      <c r="AV273" s="14" t="s">
        <v>83</v>
      </c>
      <c r="AW273" s="14" t="s">
        <v>30</v>
      </c>
      <c r="AX273" s="14" t="s">
        <v>73</v>
      </c>
      <c r="AY273" s="240" t="s">
        <v>144</v>
      </c>
    </row>
    <row r="274" spans="1:65" s="15" customFormat="1" ht="11.25">
      <c r="B274" s="241"/>
      <c r="C274" s="242"/>
      <c r="D274" s="221" t="s">
        <v>152</v>
      </c>
      <c r="E274" s="243" t="s">
        <v>1</v>
      </c>
      <c r="F274" s="244" t="s">
        <v>155</v>
      </c>
      <c r="G274" s="242"/>
      <c r="H274" s="245">
        <v>7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AT274" s="251" t="s">
        <v>152</v>
      </c>
      <c r="AU274" s="251" t="s">
        <v>83</v>
      </c>
      <c r="AV274" s="15" t="s">
        <v>150</v>
      </c>
      <c r="AW274" s="15" t="s">
        <v>30</v>
      </c>
      <c r="AX274" s="15" t="s">
        <v>81</v>
      </c>
      <c r="AY274" s="251" t="s">
        <v>144</v>
      </c>
    </row>
    <row r="275" spans="1:65" s="2" customFormat="1" ht="21.75" customHeight="1">
      <c r="A275" s="35"/>
      <c r="B275" s="36"/>
      <c r="C275" s="205" t="s">
        <v>202</v>
      </c>
      <c r="D275" s="205" t="s">
        <v>146</v>
      </c>
      <c r="E275" s="206" t="s">
        <v>641</v>
      </c>
      <c r="F275" s="207" t="s">
        <v>642</v>
      </c>
      <c r="G275" s="208" t="s">
        <v>264</v>
      </c>
      <c r="H275" s="209">
        <v>189</v>
      </c>
      <c r="I275" s="210"/>
      <c r="J275" s="211">
        <f>ROUND(I275*H275,2)</f>
        <v>0</v>
      </c>
      <c r="K275" s="212"/>
      <c r="L275" s="40"/>
      <c r="M275" s="213" t="s">
        <v>1</v>
      </c>
      <c r="N275" s="214" t="s">
        <v>38</v>
      </c>
      <c r="O275" s="72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7" t="s">
        <v>150</v>
      </c>
      <c r="AT275" s="217" t="s">
        <v>146</v>
      </c>
      <c r="AU275" s="217" t="s">
        <v>83</v>
      </c>
      <c r="AY275" s="18" t="s">
        <v>144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81</v>
      </c>
      <c r="BK275" s="218">
        <f>ROUND(I275*H275,2)</f>
        <v>0</v>
      </c>
      <c r="BL275" s="18" t="s">
        <v>150</v>
      </c>
      <c r="BM275" s="217" t="s">
        <v>338</v>
      </c>
    </row>
    <row r="276" spans="1:65" s="13" customFormat="1" ht="11.25">
      <c r="B276" s="219"/>
      <c r="C276" s="220"/>
      <c r="D276" s="221" t="s">
        <v>152</v>
      </c>
      <c r="E276" s="222" t="s">
        <v>1</v>
      </c>
      <c r="F276" s="223" t="s">
        <v>643</v>
      </c>
      <c r="G276" s="220"/>
      <c r="H276" s="222" t="s">
        <v>1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152</v>
      </c>
      <c r="AU276" s="229" t="s">
        <v>83</v>
      </c>
      <c r="AV276" s="13" t="s">
        <v>81</v>
      </c>
      <c r="AW276" s="13" t="s">
        <v>30</v>
      </c>
      <c r="AX276" s="13" t="s">
        <v>73</v>
      </c>
      <c r="AY276" s="229" t="s">
        <v>144</v>
      </c>
    </row>
    <row r="277" spans="1:65" s="13" customFormat="1" ht="11.25">
      <c r="B277" s="219"/>
      <c r="C277" s="220"/>
      <c r="D277" s="221" t="s">
        <v>152</v>
      </c>
      <c r="E277" s="222" t="s">
        <v>1</v>
      </c>
      <c r="F277" s="223" t="s">
        <v>644</v>
      </c>
      <c r="G277" s="220"/>
      <c r="H277" s="222" t="s">
        <v>1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152</v>
      </c>
      <c r="AU277" s="229" t="s">
        <v>83</v>
      </c>
      <c r="AV277" s="13" t="s">
        <v>81</v>
      </c>
      <c r="AW277" s="13" t="s">
        <v>30</v>
      </c>
      <c r="AX277" s="13" t="s">
        <v>73</v>
      </c>
      <c r="AY277" s="229" t="s">
        <v>144</v>
      </c>
    </row>
    <row r="278" spans="1:65" s="14" customFormat="1" ht="11.25">
      <c r="B278" s="230"/>
      <c r="C278" s="231"/>
      <c r="D278" s="221" t="s">
        <v>152</v>
      </c>
      <c r="E278" s="232" t="s">
        <v>1</v>
      </c>
      <c r="F278" s="233" t="s">
        <v>645</v>
      </c>
      <c r="G278" s="231"/>
      <c r="H278" s="234">
        <v>189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152</v>
      </c>
      <c r="AU278" s="240" t="s">
        <v>83</v>
      </c>
      <c r="AV278" s="14" t="s">
        <v>83</v>
      </c>
      <c r="AW278" s="14" t="s">
        <v>30</v>
      </c>
      <c r="AX278" s="14" t="s">
        <v>73</v>
      </c>
      <c r="AY278" s="240" t="s">
        <v>144</v>
      </c>
    </row>
    <row r="279" spans="1:65" s="15" customFormat="1" ht="11.25">
      <c r="B279" s="241"/>
      <c r="C279" s="242"/>
      <c r="D279" s="221" t="s">
        <v>152</v>
      </c>
      <c r="E279" s="243" t="s">
        <v>1</v>
      </c>
      <c r="F279" s="244" t="s">
        <v>155</v>
      </c>
      <c r="G279" s="242"/>
      <c r="H279" s="245">
        <v>189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AT279" s="251" t="s">
        <v>152</v>
      </c>
      <c r="AU279" s="251" t="s">
        <v>83</v>
      </c>
      <c r="AV279" s="15" t="s">
        <v>150</v>
      </c>
      <c r="AW279" s="15" t="s">
        <v>30</v>
      </c>
      <c r="AX279" s="15" t="s">
        <v>81</v>
      </c>
      <c r="AY279" s="251" t="s">
        <v>144</v>
      </c>
    </row>
    <row r="280" spans="1:65" s="2" customFormat="1" ht="21.75" customHeight="1">
      <c r="A280" s="35"/>
      <c r="B280" s="36"/>
      <c r="C280" s="252" t="s">
        <v>312</v>
      </c>
      <c r="D280" s="252" t="s">
        <v>213</v>
      </c>
      <c r="E280" s="253" t="s">
        <v>646</v>
      </c>
      <c r="F280" s="254" t="s">
        <v>647</v>
      </c>
      <c r="G280" s="255" t="s">
        <v>264</v>
      </c>
      <c r="H280" s="256">
        <v>198.45</v>
      </c>
      <c r="I280" s="257"/>
      <c r="J280" s="258">
        <f>ROUND(I280*H280,2)</f>
        <v>0</v>
      </c>
      <c r="K280" s="259"/>
      <c r="L280" s="260"/>
      <c r="M280" s="261" t="s">
        <v>1</v>
      </c>
      <c r="N280" s="262" t="s">
        <v>38</v>
      </c>
      <c r="O280" s="72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7" t="s">
        <v>158</v>
      </c>
      <c r="AT280" s="217" t="s">
        <v>213</v>
      </c>
      <c r="AU280" s="217" t="s">
        <v>83</v>
      </c>
      <c r="AY280" s="18" t="s">
        <v>144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81</v>
      </c>
      <c r="BK280" s="218">
        <f>ROUND(I280*H280,2)</f>
        <v>0</v>
      </c>
      <c r="BL280" s="18" t="s">
        <v>150</v>
      </c>
      <c r="BM280" s="217" t="s">
        <v>343</v>
      </c>
    </row>
    <row r="281" spans="1:65" s="13" customFormat="1" ht="11.25">
      <c r="B281" s="219"/>
      <c r="C281" s="220"/>
      <c r="D281" s="221" t="s">
        <v>152</v>
      </c>
      <c r="E281" s="222" t="s">
        <v>1</v>
      </c>
      <c r="F281" s="223" t="s">
        <v>643</v>
      </c>
      <c r="G281" s="220"/>
      <c r="H281" s="222" t="s">
        <v>1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152</v>
      </c>
      <c r="AU281" s="229" t="s">
        <v>83</v>
      </c>
      <c r="AV281" s="13" t="s">
        <v>81</v>
      </c>
      <c r="AW281" s="13" t="s">
        <v>30</v>
      </c>
      <c r="AX281" s="13" t="s">
        <v>73</v>
      </c>
      <c r="AY281" s="229" t="s">
        <v>144</v>
      </c>
    </row>
    <row r="282" spans="1:65" s="13" customFormat="1" ht="11.25">
      <c r="B282" s="219"/>
      <c r="C282" s="220"/>
      <c r="D282" s="221" t="s">
        <v>152</v>
      </c>
      <c r="E282" s="222" t="s">
        <v>1</v>
      </c>
      <c r="F282" s="223" t="s">
        <v>644</v>
      </c>
      <c r="G282" s="220"/>
      <c r="H282" s="222" t="s">
        <v>1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152</v>
      </c>
      <c r="AU282" s="229" t="s">
        <v>83</v>
      </c>
      <c r="AV282" s="13" t="s">
        <v>81</v>
      </c>
      <c r="AW282" s="13" t="s">
        <v>30</v>
      </c>
      <c r="AX282" s="13" t="s">
        <v>73</v>
      </c>
      <c r="AY282" s="229" t="s">
        <v>144</v>
      </c>
    </row>
    <row r="283" spans="1:65" s="14" customFormat="1" ht="11.25">
      <c r="B283" s="230"/>
      <c r="C283" s="231"/>
      <c r="D283" s="221" t="s">
        <v>152</v>
      </c>
      <c r="E283" s="232" t="s">
        <v>1</v>
      </c>
      <c r="F283" s="233" t="s">
        <v>645</v>
      </c>
      <c r="G283" s="231"/>
      <c r="H283" s="234">
        <v>189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152</v>
      </c>
      <c r="AU283" s="240" t="s">
        <v>83</v>
      </c>
      <c r="AV283" s="14" t="s">
        <v>83</v>
      </c>
      <c r="AW283" s="14" t="s">
        <v>30</v>
      </c>
      <c r="AX283" s="14" t="s">
        <v>73</v>
      </c>
      <c r="AY283" s="240" t="s">
        <v>144</v>
      </c>
    </row>
    <row r="284" spans="1:65" s="14" customFormat="1" ht="11.25">
      <c r="B284" s="230"/>
      <c r="C284" s="231"/>
      <c r="D284" s="221" t="s">
        <v>152</v>
      </c>
      <c r="E284" s="232" t="s">
        <v>1</v>
      </c>
      <c r="F284" s="233" t="s">
        <v>648</v>
      </c>
      <c r="G284" s="231"/>
      <c r="H284" s="234">
        <v>198.45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152</v>
      </c>
      <c r="AU284" s="240" t="s">
        <v>83</v>
      </c>
      <c r="AV284" s="14" t="s">
        <v>83</v>
      </c>
      <c r="AW284" s="14" t="s">
        <v>30</v>
      </c>
      <c r="AX284" s="14" t="s">
        <v>73</v>
      </c>
      <c r="AY284" s="240" t="s">
        <v>144</v>
      </c>
    </row>
    <row r="285" spans="1:65" s="14" customFormat="1" ht="11.25">
      <c r="B285" s="230"/>
      <c r="C285" s="231"/>
      <c r="D285" s="221" t="s">
        <v>152</v>
      </c>
      <c r="E285" s="232" t="s">
        <v>1</v>
      </c>
      <c r="F285" s="233" t="s">
        <v>649</v>
      </c>
      <c r="G285" s="231"/>
      <c r="H285" s="234">
        <v>198.45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152</v>
      </c>
      <c r="AU285" s="240" t="s">
        <v>83</v>
      </c>
      <c r="AV285" s="14" t="s">
        <v>83</v>
      </c>
      <c r="AW285" s="14" t="s">
        <v>30</v>
      </c>
      <c r="AX285" s="14" t="s">
        <v>81</v>
      </c>
      <c r="AY285" s="240" t="s">
        <v>144</v>
      </c>
    </row>
    <row r="286" spans="1:65" s="2" customFormat="1" ht="21.75" customHeight="1">
      <c r="A286" s="35"/>
      <c r="B286" s="36"/>
      <c r="C286" s="205" t="s">
        <v>207</v>
      </c>
      <c r="D286" s="205" t="s">
        <v>146</v>
      </c>
      <c r="E286" s="206" t="s">
        <v>650</v>
      </c>
      <c r="F286" s="207" t="s">
        <v>651</v>
      </c>
      <c r="G286" s="208" t="s">
        <v>424</v>
      </c>
      <c r="H286" s="209">
        <v>18</v>
      </c>
      <c r="I286" s="210"/>
      <c r="J286" s="211">
        <f>ROUND(I286*H286,2)</f>
        <v>0</v>
      </c>
      <c r="K286" s="212"/>
      <c r="L286" s="40"/>
      <c r="M286" s="213" t="s">
        <v>1</v>
      </c>
      <c r="N286" s="214" t="s">
        <v>38</v>
      </c>
      <c r="O286" s="72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7" t="s">
        <v>150</v>
      </c>
      <c r="AT286" s="217" t="s">
        <v>146</v>
      </c>
      <c r="AU286" s="217" t="s">
        <v>83</v>
      </c>
      <c r="AY286" s="18" t="s">
        <v>144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8" t="s">
        <v>81</v>
      </c>
      <c r="BK286" s="218">
        <f>ROUND(I286*H286,2)</f>
        <v>0</v>
      </c>
      <c r="BL286" s="18" t="s">
        <v>150</v>
      </c>
      <c r="BM286" s="217" t="s">
        <v>347</v>
      </c>
    </row>
    <row r="287" spans="1:65" s="14" customFormat="1" ht="11.25">
      <c r="B287" s="230"/>
      <c r="C287" s="231"/>
      <c r="D287" s="221" t="s">
        <v>152</v>
      </c>
      <c r="E287" s="232" t="s">
        <v>1</v>
      </c>
      <c r="F287" s="233" t="s">
        <v>192</v>
      </c>
      <c r="G287" s="231"/>
      <c r="H287" s="234">
        <v>18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152</v>
      </c>
      <c r="AU287" s="240" t="s">
        <v>83</v>
      </c>
      <c r="AV287" s="14" t="s">
        <v>83</v>
      </c>
      <c r="AW287" s="14" t="s">
        <v>30</v>
      </c>
      <c r="AX287" s="14" t="s">
        <v>73</v>
      </c>
      <c r="AY287" s="240" t="s">
        <v>144</v>
      </c>
    </row>
    <row r="288" spans="1:65" s="15" customFormat="1" ht="11.25">
      <c r="B288" s="241"/>
      <c r="C288" s="242"/>
      <c r="D288" s="221" t="s">
        <v>152</v>
      </c>
      <c r="E288" s="243" t="s">
        <v>1</v>
      </c>
      <c r="F288" s="244" t="s">
        <v>155</v>
      </c>
      <c r="G288" s="242"/>
      <c r="H288" s="245">
        <v>18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152</v>
      </c>
      <c r="AU288" s="251" t="s">
        <v>83</v>
      </c>
      <c r="AV288" s="15" t="s">
        <v>150</v>
      </c>
      <c r="AW288" s="15" t="s">
        <v>30</v>
      </c>
      <c r="AX288" s="15" t="s">
        <v>81</v>
      </c>
      <c r="AY288" s="251" t="s">
        <v>144</v>
      </c>
    </row>
    <row r="289" spans="1:65" s="2" customFormat="1" ht="16.5" customHeight="1">
      <c r="A289" s="35"/>
      <c r="B289" s="36"/>
      <c r="C289" s="252" t="s">
        <v>321</v>
      </c>
      <c r="D289" s="252" t="s">
        <v>213</v>
      </c>
      <c r="E289" s="253" t="s">
        <v>652</v>
      </c>
      <c r="F289" s="254" t="s">
        <v>653</v>
      </c>
      <c r="G289" s="255" t="s">
        <v>424</v>
      </c>
      <c r="H289" s="256">
        <v>7</v>
      </c>
      <c r="I289" s="257"/>
      <c r="J289" s="258">
        <f>ROUND(I289*H289,2)</f>
        <v>0</v>
      </c>
      <c r="K289" s="259"/>
      <c r="L289" s="260"/>
      <c r="M289" s="261" t="s">
        <v>1</v>
      </c>
      <c r="N289" s="262" t="s">
        <v>38</v>
      </c>
      <c r="O289" s="72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7" t="s">
        <v>158</v>
      </c>
      <c r="AT289" s="217" t="s">
        <v>213</v>
      </c>
      <c r="AU289" s="217" t="s">
        <v>83</v>
      </c>
      <c r="AY289" s="18" t="s">
        <v>144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8" t="s">
        <v>81</v>
      </c>
      <c r="BK289" s="218">
        <f>ROUND(I289*H289,2)</f>
        <v>0</v>
      </c>
      <c r="BL289" s="18" t="s">
        <v>150</v>
      </c>
      <c r="BM289" s="217" t="s">
        <v>518</v>
      </c>
    </row>
    <row r="290" spans="1:65" s="13" customFormat="1" ht="11.25">
      <c r="B290" s="219"/>
      <c r="C290" s="220"/>
      <c r="D290" s="221" t="s">
        <v>152</v>
      </c>
      <c r="E290" s="222" t="s">
        <v>1</v>
      </c>
      <c r="F290" s="223" t="s">
        <v>613</v>
      </c>
      <c r="G290" s="220"/>
      <c r="H290" s="222" t="s">
        <v>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152</v>
      </c>
      <c r="AU290" s="229" t="s">
        <v>83</v>
      </c>
      <c r="AV290" s="13" t="s">
        <v>81</v>
      </c>
      <c r="AW290" s="13" t="s">
        <v>30</v>
      </c>
      <c r="AX290" s="13" t="s">
        <v>73</v>
      </c>
      <c r="AY290" s="229" t="s">
        <v>144</v>
      </c>
    </row>
    <row r="291" spans="1:65" s="14" customFormat="1" ht="11.25">
      <c r="B291" s="230"/>
      <c r="C291" s="231"/>
      <c r="D291" s="221" t="s">
        <v>152</v>
      </c>
      <c r="E291" s="232" t="s">
        <v>1</v>
      </c>
      <c r="F291" s="233" t="s">
        <v>640</v>
      </c>
      <c r="G291" s="231"/>
      <c r="H291" s="234">
        <v>7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152</v>
      </c>
      <c r="AU291" s="240" t="s">
        <v>83</v>
      </c>
      <c r="AV291" s="14" t="s">
        <v>83</v>
      </c>
      <c r="AW291" s="14" t="s">
        <v>30</v>
      </c>
      <c r="AX291" s="14" t="s">
        <v>73</v>
      </c>
      <c r="AY291" s="240" t="s">
        <v>144</v>
      </c>
    </row>
    <row r="292" spans="1:65" s="15" customFormat="1" ht="11.25">
      <c r="B292" s="241"/>
      <c r="C292" s="242"/>
      <c r="D292" s="221" t="s">
        <v>152</v>
      </c>
      <c r="E292" s="243" t="s">
        <v>1</v>
      </c>
      <c r="F292" s="244" t="s">
        <v>155</v>
      </c>
      <c r="G292" s="242"/>
      <c r="H292" s="245">
        <v>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AT292" s="251" t="s">
        <v>152</v>
      </c>
      <c r="AU292" s="251" t="s">
        <v>83</v>
      </c>
      <c r="AV292" s="15" t="s">
        <v>150</v>
      </c>
      <c r="AW292" s="15" t="s">
        <v>30</v>
      </c>
      <c r="AX292" s="15" t="s">
        <v>81</v>
      </c>
      <c r="AY292" s="251" t="s">
        <v>144</v>
      </c>
    </row>
    <row r="293" spans="1:65" s="2" customFormat="1" ht="16.5" customHeight="1">
      <c r="A293" s="35"/>
      <c r="B293" s="36"/>
      <c r="C293" s="252" t="s">
        <v>217</v>
      </c>
      <c r="D293" s="252" t="s">
        <v>213</v>
      </c>
      <c r="E293" s="253" t="s">
        <v>654</v>
      </c>
      <c r="F293" s="254" t="s">
        <v>655</v>
      </c>
      <c r="G293" s="255" t="s">
        <v>424</v>
      </c>
      <c r="H293" s="256">
        <v>7</v>
      </c>
      <c r="I293" s="257"/>
      <c r="J293" s="258">
        <f>ROUND(I293*H293,2)</f>
        <v>0</v>
      </c>
      <c r="K293" s="259"/>
      <c r="L293" s="260"/>
      <c r="M293" s="261" t="s">
        <v>1</v>
      </c>
      <c r="N293" s="262" t="s">
        <v>38</v>
      </c>
      <c r="O293" s="72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7" t="s">
        <v>158</v>
      </c>
      <c r="AT293" s="217" t="s">
        <v>213</v>
      </c>
      <c r="AU293" s="217" t="s">
        <v>83</v>
      </c>
      <c r="AY293" s="18" t="s">
        <v>144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81</v>
      </c>
      <c r="BK293" s="218">
        <f>ROUND(I293*H293,2)</f>
        <v>0</v>
      </c>
      <c r="BL293" s="18" t="s">
        <v>150</v>
      </c>
      <c r="BM293" s="217" t="s">
        <v>354</v>
      </c>
    </row>
    <row r="294" spans="1:65" s="13" customFormat="1" ht="11.25">
      <c r="B294" s="219"/>
      <c r="C294" s="220"/>
      <c r="D294" s="221" t="s">
        <v>152</v>
      </c>
      <c r="E294" s="222" t="s">
        <v>1</v>
      </c>
      <c r="F294" s="223" t="s">
        <v>613</v>
      </c>
      <c r="G294" s="220"/>
      <c r="H294" s="222" t="s">
        <v>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152</v>
      </c>
      <c r="AU294" s="229" t="s">
        <v>83</v>
      </c>
      <c r="AV294" s="13" t="s">
        <v>81</v>
      </c>
      <c r="AW294" s="13" t="s">
        <v>30</v>
      </c>
      <c r="AX294" s="13" t="s">
        <v>73</v>
      </c>
      <c r="AY294" s="229" t="s">
        <v>144</v>
      </c>
    </row>
    <row r="295" spans="1:65" s="13" customFormat="1" ht="11.25">
      <c r="B295" s="219"/>
      <c r="C295" s="220"/>
      <c r="D295" s="221" t="s">
        <v>152</v>
      </c>
      <c r="E295" s="222" t="s">
        <v>1</v>
      </c>
      <c r="F295" s="223" t="s">
        <v>656</v>
      </c>
      <c r="G295" s="220"/>
      <c r="H295" s="222" t="s">
        <v>1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152</v>
      </c>
      <c r="AU295" s="229" t="s">
        <v>83</v>
      </c>
      <c r="AV295" s="13" t="s">
        <v>81</v>
      </c>
      <c r="AW295" s="13" t="s">
        <v>30</v>
      </c>
      <c r="AX295" s="13" t="s">
        <v>73</v>
      </c>
      <c r="AY295" s="229" t="s">
        <v>144</v>
      </c>
    </row>
    <row r="296" spans="1:65" s="14" customFormat="1" ht="11.25">
      <c r="B296" s="230"/>
      <c r="C296" s="231"/>
      <c r="D296" s="221" t="s">
        <v>152</v>
      </c>
      <c r="E296" s="232" t="s">
        <v>1</v>
      </c>
      <c r="F296" s="233" t="s">
        <v>640</v>
      </c>
      <c r="G296" s="231"/>
      <c r="H296" s="234">
        <v>7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152</v>
      </c>
      <c r="AU296" s="240" t="s">
        <v>83</v>
      </c>
      <c r="AV296" s="14" t="s">
        <v>83</v>
      </c>
      <c r="AW296" s="14" t="s">
        <v>30</v>
      </c>
      <c r="AX296" s="14" t="s">
        <v>73</v>
      </c>
      <c r="AY296" s="240" t="s">
        <v>144</v>
      </c>
    </row>
    <row r="297" spans="1:65" s="15" customFormat="1" ht="11.25">
      <c r="B297" s="241"/>
      <c r="C297" s="242"/>
      <c r="D297" s="221" t="s">
        <v>152</v>
      </c>
      <c r="E297" s="243" t="s">
        <v>1</v>
      </c>
      <c r="F297" s="244" t="s">
        <v>155</v>
      </c>
      <c r="G297" s="242"/>
      <c r="H297" s="245">
        <v>7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AT297" s="251" t="s">
        <v>152</v>
      </c>
      <c r="AU297" s="251" t="s">
        <v>83</v>
      </c>
      <c r="AV297" s="15" t="s">
        <v>150</v>
      </c>
      <c r="AW297" s="15" t="s">
        <v>30</v>
      </c>
      <c r="AX297" s="15" t="s">
        <v>81</v>
      </c>
      <c r="AY297" s="251" t="s">
        <v>144</v>
      </c>
    </row>
    <row r="298" spans="1:65" s="2" customFormat="1" ht="21.75" customHeight="1">
      <c r="A298" s="35"/>
      <c r="B298" s="36"/>
      <c r="C298" s="252" t="s">
        <v>330</v>
      </c>
      <c r="D298" s="252" t="s">
        <v>213</v>
      </c>
      <c r="E298" s="253" t="s">
        <v>657</v>
      </c>
      <c r="F298" s="254" t="s">
        <v>658</v>
      </c>
      <c r="G298" s="255" t="s">
        <v>659</v>
      </c>
      <c r="H298" s="256">
        <v>2</v>
      </c>
      <c r="I298" s="257"/>
      <c r="J298" s="258">
        <f>ROUND(I298*H298,2)</f>
        <v>0</v>
      </c>
      <c r="K298" s="259"/>
      <c r="L298" s="260"/>
      <c r="M298" s="261" t="s">
        <v>1</v>
      </c>
      <c r="N298" s="262" t="s">
        <v>38</v>
      </c>
      <c r="O298" s="72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7" t="s">
        <v>158</v>
      </c>
      <c r="AT298" s="217" t="s">
        <v>213</v>
      </c>
      <c r="AU298" s="217" t="s">
        <v>83</v>
      </c>
      <c r="AY298" s="18" t="s">
        <v>144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81</v>
      </c>
      <c r="BK298" s="218">
        <f>ROUND(I298*H298,2)</f>
        <v>0</v>
      </c>
      <c r="BL298" s="18" t="s">
        <v>150</v>
      </c>
      <c r="BM298" s="217" t="s">
        <v>533</v>
      </c>
    </row>
    <row r="299" spans="1:65" s="13" customFormat="1" ht="11.25">
      <c r="B299" s="219"/>
      <c r="C299" s="220"/>
      <c r="D299" s="221" t="s">
        <v>152</v>
      </c>
      <c r="E299" s="222" t="s">
        <v>1</v>
      </c>
      <c r="F299" s="223" t="s">
        <v>613</v>
      </c>
      <c r="G299" s="220"/>
      <c r="H299" s="222" t="s">
        <v>1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152</v>
      </c>
      <c r="AU299" s="229" t="s">
        <v>83</v>
      </c>
      <c r="AV299" s="13" t="s">
        <v>81</v>
      </c>
      <c r="AW299" s="13" t="s">
        <v>30</v>
      </c>
      <c r="AX299" s="13" t="s">
        <v>73</v>
      </c>
      <c r="AY299" s="229" t="s">
        <v>144</v>
      </c>
    </row>
    <row r="300" spans="1:65" s="14" customFormat="1" ht="11.25">
      <c r="B300" s="230"/>
      <c r="C300" s="231"/>
      <c r="D300" s="221" t="s">
        <v>152</v>
      </c>
      <c r="E300" s="232" t="s">
        <v>1</v>
      </c>
      <c r="F300" s="233" t="s">
        <v>660</v>
      </c>
      <c r="G300" s="231"/>
      <c r="H300" s="234">
        <v>2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152</v>
      </c>
      <c r="AU300" s="240" t="s">
        <v>83</v>
      </c>
      <c r="AV300" s="14" t="s">
        <v>83</v>
      </c>
      <c r="AW300" s="14" t="s">
        <v>30</v>
      </c>
      <c r="AX300" s="14" t="s">
        <v>73</v>
      </c>
      <c r="AY300" s="240" t="s">
        <v>144</v>
      </c>
    </row>
    <row r="301" spans="1:65" s="15" customFormat="1" ht="11.25">
      <c r="B301" s="241"/>
      <c r="C301" s="242"/>
      <c r="D301" s="221" t="s">
        <v>152</v>
      </c>
      <c r="E301" s="243" t="s">
        <v>1</v>
      </c>
      <c r="F301" s="244" t="s">
        <v>155</v>
      </c>
      <c r="G301" s="242"/>
      <c r="H301" s="245">
        <v>2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152</v>
      </c>
      <c r="AU301" s="251" t="s">
        <v>83</v>
      </c>
      <c r="AV301" s="15" t="s">
        <v>150</v>
      </c>
      <c r="AW301" s="15" t="s">
        <v>30</v>
      </c>
      <c r="AX301" s="15" t="s">
        <v>81</v>
      </c>
      <c r="AY301" s="251" t="s">
        <v>144</v>
      </c>
    </row>
    <row r="302" spans="1:65" s="2" customFormat="1" ht="21.75" customHeight="1">
      <c r="A302" s="35"/>
      <c r="B302" s="36"/>
      <c r="C302" s="252" t="s">
        <v>233</v>
      </c>
      <c r="D302" s="252" t="s">
        <v>213</v>
      </c>
      <c r="E302" s="253" t="s">
        <v>661</v>
      </c>
      <c r="F302" s="254" t="s">
        <v>662</v>
      </c>
      <c r="G302" s="255" t="s">
        <v>659</v>
      </c>
      <c r="H302" s="256">
        <v>2</v>
      </c>
      <c r="I302" s="257"/>
      <c r="J302" s="258">
        <f>ROUND(I302*H302,2)</f>
        <v>0</v>
      </c>
      <c r="K302" s="259"/>
      <c r="L302" s="260"/>
      <c r="M302" s="261" t="s">
        <v>1</v>
      </c>
      <c r="N302" s="262" t="s">
        <v>38</v>
      </c>
      <c r="O302" s="72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7" t="s">
        <v>158</v>
      </c>
      <c r="AT302" s="217" t="s">
        <v>213</v>
      </c>
      <c r="AU302" s="217" t="s">
        <v>83</v>
      </c>
      <c r="AY302" s="18" t="s">
        <v>144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81</v>
      </c>
      <c r="BK302" s="218">
        <f>ROUND(I302*H302,2)</f>
        <v>0</v>
      </c>
      <c r="BL302" s="18" t="s">
        <v>150</v>
      </c>
      <c r="BM302" s="217" t="s">
        <v>363</v>
      </c>
    </row>
    <row r="303" spans="1:65" s="13" customFormat="1" ht="11.25">
      <c r="B303" s="219"/>
      <c r="C303" s="220"/>
      <c r="D303" s="221" t="s">
        <v>152</v>
      </c>
      <c r="E303" s="222" t="s">
        <v>1</v>
      </c>
      <c r="F303" s="223" t="s">
        <v>613</v>
      </c>
      <c r="G303" s="220"/>
      <c r="H303" s="222" t="s">
        <v>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152</v>
      </c>
      <c r="AU303" s="229" t="s">
        <v>83</v>
      </c>
      <c r="AV303" s="13" t="s">
        <v>81</v>
      </c>
      <c r="AW303" s="13" t="s">
        <v>30</v>
      </c>
      <c r="AX303" s="13" t="s">
        <v>73</v>
      </c>
      <c r="AY303" s="229" t="s">
        <v>144</v>
      </c>
    </row>
    <row r="304" spans="1:65" s="14" customFormat="1" ht="11.25">
      <c r="B304" s="230"/>
      <c r="C304" s="231"/>
      <c r="D304" s="221" t="s">
        <v>152</v>
      </c>
      <c r="E304" s="232" t="s">
        <v>1</v>
      </c>
      <c r="F304" s="233" t="s">
        <v>660</v>
      </c>
      <c r="G304" s="231"/>
      <c r="H304" s="234">
        <v>2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152</v>
      </c>
      <c r="AU304" s="240" t="s">
        <v>83</v>
      </c>
      <c r="AV304" s="14" t="s">
        <v>83</v>
      </c>
      <c r="AW304" s="14" t="s">
        <v>30</v>
      </c>
      <c r="AX304" s="14" t="s">
        <v>73</v>
      </c>
      <c r="AY304" s="240" t="s">
        <v>144</v>
      </c>
    </row>
    <row r="305" spans="1:65" s="15" customFormat="1" ht="11.25">
      <c r="B305" s="241"/>
      <c r="C305" s="242"/>
      <c r="D305" s="221" t="s">
        <v>152</v>
      </c>
      <c r="E305" s="243" t="s">
        <v>1</v>
      </c>
      <c r="F305" s="244" t="s">
        <v>155</v>
      </c>
      <c r="G305" s="242"/>
      <c r="H305" s="245">
        <v>2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AT305" s="251" t="s">
        <v>152</v>
      </c>
      <c r="AU305" s="251" t="s">
        <v>83</v>
      </c>
      <c r="AV305" s="15" t="s">
        <v>150</v>
      </c>
      <c r="AW305" s="15" t="s">
        <v>30</v>
      </c>
      <c r="AX305" s="15" t="s">
        <v>81</v>
      </c>
      <c r="AY305" s="251" t="s">
        <v>144</v>
      </c>
    </row>
    <row r="306" spans="1:65" s="2" customFormat="1" ht="16.5" customHeight="1">
      <c r="A306" s="35"/>
      <c r="B306" s="36"/>
      <c r="C306" s="205" t="s">
        <v>340</v>
      </c>
      <c r="D306" s="205" t="s">
        <v>146</v>
      </c>
      <c r="E306" s="206" t="s">
        <v>663</v>
      </c>
      <c r="F306" s="207" t="s">
        <v>664</v>
      </c>
      <c r="G306" s="208" t="s">
        <v>424</v>
      </c>
      <c r="H306" s="209">
        <v>2</v>
      </c>
      <c r="I306" s="210"/>
      <c r="J306" s="211">
        <f>ROUND(I306*H306,2)</f>
        <v>0</v>
      </c>
      <c r="K306" s="212"/>
      <c r="L306" s="40"/>
      <c r="M306" s="213" t="s">
        <v>1</v>
      </c>
      <c r="N306" s="214" t="s">
        <v>38</v>
      </c>
      <c r="O306" s="72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7" t="s">
        <v>150</v>
      </c>
      <c r="AT306" s="217" t="s">
        <v>146</v>
      </c>
      <c r="AU306" s="217" t="s">
        <v>83</v>
      </c>
      <c r="AY306" s="18" t="s">
        <v>144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8" t="s">
        <v>81</v>
      </c>
      <c r="BK306" s="218">
        <f>ROUND(I306*H306,2)</f>
        <v>0</v>
      </c>
      <c r="BL306" s="18" t="s">
        <v>150</v>
      </c>
      <c r="BM306" s="217" t="s">
        <v>369</v>
      </c>
    </row>
    <row r="307" spans="1:65" s="14" customFormat="1" ht="11.25">
      <c r="B307" s="230"/>
      <c r="C307" s="231"/>
      <c r="D307" s="221" t="s">
        <v>152</v>
      </c>
      <c r="E307" s="232" t="s">
        <v>1</v>
      </c>
      <c r="F307" s="233" t="s">
        <v>83</v>
      </c>
      <c r="G307" s="231"/>
      <c r="H307" s="234">
        <v>2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152</v>
      </c>
      <c r="AU307" s="240" t="s">
        <v>83</v>
      </c>
      <c r="AV307" s="14" t="s">
        <v>83</v>
      </c>
      <c r="AW307" s="14" t="s">
        <v>30</v>
      </c>
      <c r="AX307" s="14" t="s">
        <v>73</v>
      </c>
      <c r="AY307" s="240" t="s">
        <v>144</v>
      </c>
    </row>
    <row r="308" spans="1:65" s="15" customFormat="1" ht="11.25">
      <c r="B308" s="241"/>
      <c r="C308" s="242"/>
      <c r="D308" s="221" t="s">
        <v>152</v>
      </c>
      <c r="E308" s="243" t="s">
        <v>1</v>
      </c>
      <c r="F308" s="244" t="s">
        <v>155</v>
      </c>
      <c r="G308" s="242"/>
      <c r="H308" s="245">
        <v>2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152</v>
      </c>
      <c r="AU308" s="251" t="s">
        <v>83</v>
      </c>
      <c r="AV308" s="15" t="s">
        <v>150</v>
      </c>
      <c r="AW308" s="15" t="s">
        <v>30</v>
      </c>
      <c r="AX308" s="15" t="s">
        <v>81</v>
      </c>
      <c r="AY308" s="251" t="s">
        <v>144</v>
      </c>
    </row>
    <row r="309" spans="1:65" s="2" customFormat="1" ht="16.5" customHeight="1">
      <c r="A309" s="35"/>
      <c r="B309" s="36"/>
      <c r="C309" s="252" t="s">
        <v>241</v>
      </c>
      <c r="D309" s="252" t="s">
        <v>213</v>
      </c>
      <c r="E309" s="253" t="s">
        <v>665</v>
      </c>
      <c r="F309" s="254" t="s">
        <v>666</v>
      </c>
      <c r="G309" s="255" t="s">
        <v>424</v>
      </c>
      <c r="H309" s="256">
        <v>2</v>
      </c>
      <c r="I309" s="257"/>
      <c r="J309" s="258">
        <f>ROUND(I309*H309,2)</f>
        <v>0</v>
      </c>
      <c r="K309" s="259"/>
      <c r="L309" s="260"/>
      <c r="M309" s="261" t="s">
        <v>1</v>
      </c>
      <c r="N309" s="262" t="s">
        <v>38</v>
      </c>
      <c r="O309" s="72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7" t="s">
        <v>158</v>
      </c>
      <c r="AT309" s="217" t="s">
        <v>213</v>
      </c>
      <c r="AU309" s="217" t="s">
        <v>83</v>
      </c>
      <c r="AY309" s="18" t="s">
        <v>144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81</v>
      </c>
      <c r="BK309" s="218">
        <f>ROUND(I309*H309,2)</f>
        <v>0</v>
      </c>
      <c r="BL309" s="18" t="s">
        <v>150</v>
      </c>
      <c r="BM309" s="217" t="s">
        <v>667</v>
      </c>
    </row>
    <row r="310" spans="1:65" s="13" customFormat="1" ht="11.25">
      <c r="B310" s="219"/>
      <c r="C310" s="220"/>
      <c r="D310" s="221" t="s">
        <v>152</v>
      </c>
      <c r="E310" s="222" t="s">
        <v>1</v>
      </c>
      <c r="F310" s="223" t="s">
        <v>668</v>
      </c>
      <c r="G310" s="220"/>
      <c r="H310" s="222" t="s">
        <v>1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152</v>
      </c>
      <c r="AU310" s="229" t="s">
        <v>83</v>
      </c>
      <c r="AV310" s="13" t="s">
        <v>81</v>
      </c>
      <c r="AW310" s="13" t="s">
        <v>30</v>
      </c>
      <c r="AX310" s="13" t="s">
        <v>73</v>
      </c>
      <c r="AY310" s="229" t="s">
        <v>144</v>
      </c>
    </row>
    <row r="311" spans="1:65" s="14" customFormat="1" ht="11.25">
      <c r="B311" s="230"/>
      <c r="C311" s="231"/>
      <c r="D311" s="221" t="s">
        <v>152</v>
      </c>
      <c r="E311" s="232" t="s">
        <v>1</v>
      </c>
      <c r="F311" s="233" t="s">
        <v>669</v>
      </c>
      <c r="G311" s="231"/>
      <c r="H311" s="234">
        <v>2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152</v>
      </c>
      <c r="AU311" s="240" t="s">
        <v>83</v>
      </c>
      <c r="AV311" s="14" t="s">
        <v>83</v>
      </c>
      <c r="AW311" s="14" t="s">
        <v>30</v>
      </c>
      <c r="AX311" s="14" t="s">
        <v>73</v>
      </c>
      <c r="AY311" s="240" t="s">
        <v>144</v>
      </c>
    </row>
    <row r="312" spans="1:65" s="15" customFormat="1" ht="11.25">
      <c r="B312" s="241"/>
      <c r="C312" s="242"/>
      <c r="D312" s="221" t="s">
        <v>152</v>
      </c>
      <c r="E312" s="243" t="s">
        <v>1</v>
      </c>
      <c r="F312" s="244" t="s">
        <v>155</v>
      </c>
      <c r="G312" s="242"/>
      <c r="H312" s="245">
        <v>2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152</v>
      </c>
      <c r="AU312" s="251" t="s">
        <v>83</v>
      </c>
      <c r="AV312" s="15" t="s">
        <v>150</v>
      </c>
      <c r="AW312" s="15" t="s">
        <v>30</v>
      </c>
      <c r="AX312" s="15" t="s">
        <v>81</v>
      </c>
      <c r="AY312" s="251" t="s">
        <v>144</v>
      </c>
    </row>
    <row r="313" spans="1:65" s="2" customFormat="1" ht="21.75" customHeight="1">
      <c r="A313" s="35"/>
      <c r="B313" s="36"/>
      <c r="C313" s="252" t="s">
        <v>348</v>
      </c>
      <c r="D313" s="252" t="s">
        <v>213</v>
      </c>
      <c r="E313" s="253" t="s">
        <v>670</v>
      </c>
      <c r="F313" s="254" t="s">
        <v>671</v>
      </c>
      <c r="G313" s="255" t="s">
        <v>424</v>
      </c>
      <c r="H313" s="256">
        <v>5</v>
      </c>
      <c r="I313" s="257"/>
      <c r="J313" s="258">
        <f>ROUND(I313*H313,2)</f>
        <v>0</v>
      </c>
      <c r="K313" s="259"/>
      <c r="L313" s="260"/>
      <c r="M313" s="261" t="s">
        <v>1</v>
      </c>
      <c r="N313" s="262" t="s">
        <v>38</v>
      </c>
      <c r="O313" s="72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7" t="s">
        <v>158</v>
      </c>
      <c r="AT313" s="217" t="s">
        <v>213</v>
      </c>
      <c r="AU313" s="217" t="s">
        <v>83</v>
      </c>
      <c r="AY313" s="18" t="s">
        <v>144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81</v>
      </c>
      <c r="BK313" s="218">
        <f>ROUND(I313*H313,2)</f>
        <v>0</v>
      </c>
      <c r="BL313" s="18" t="s">
        <v>150</v>
      </c>
      <c r="BM313" s="217" t="s">
        <v>672</v>
      </c>
    </row>
    <row r="314" spans="1:65" s="13" customFormat="1" ht="11.25">
      <c r="B314" s="219"/>
      <c r="C314" s="220"/>
      <c r="D314" s="221" t="s">
        <v>152</v>
      </c>
      <c r="E314" s="222" t="s">
        <v>1</v>
      </c>
      <c r="F314" s="223" t="s">
        <v>668</v>
      </c>
      <c r="G314" s="220"/>
      <c r="H314" s="222" t="s">
        <v>1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152</v>
      </c>
      <c r="AU314" s="229" t="s">
        <v>83</v>
      </c>
      <c r="AV314" s="13" t="s">
        <v>81</v>
      </c>
      <c r="AW314" s="13" t="s">
        <v>30</v>
      </c>
      <c r="AX314" s="13" t="s">
        <v>73</v>
      </c>
      <c r="AY314" s="229" t="s">
        <v>144</v>
      </c>
    </row>
    <row r="315" spans="1:65" s="14" customFormat="1" ht="11.25">
      <c r="B315" s="230"/>
      <c r="C315" s="231"/>
      <c r="D315" s="221" t="s">
        <v>152</v>
      </c>
      <c r="E315" s="232" t="s">
        <v>1</v>
      </c>
      <c r="F315" s="233" t="s">
        <v>673</v>
      </c>
      <c r="G315" s="231"/>
      <c r="H315" s="234">
        <v>5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152</v>
      </c>
      <c r="AU315" s="240" t="s">
        <v>83</v>
      </c>
      <c r="AV315" s="14" t="s">
        <v>83</v>
      </c>
      <c r="AW315" s="14" t="s">
        <v>30</v>
      </c>
      <c r="AX315" s="14" t="s">
        <v>73</v>
      </c>
      <c r="AY315" s="240" t="s">
        <v>144</v>
      </c>
    </row>
    <row r="316" spans="1:65" s="15" customFormat="1" ht="11.25">
      <c r="B316" s="241"/>
      <c r="C316" s="242"/>
      <c r="D316" s="221" t="s">
        <v>152</v>
      </c>
      <c r="E316" s="243" t="s">
        <v>1</v>
      </c>
      <c r="F316" s="244" t="s">
        <v>155</v>
      </c>
      <c r="G316" s="242"/>
      <c r="H316" s="245">
        <v>5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152</v>
      </c>
      <c r="AU316" s="251" t="s">
        <v>83</v>
      </c>
      <c r="AV316" s="15" t="s">
        <v>150</v>
      </c>
      <c r="AW316" s="15" t="s">
        <v>30</v>
      </c>
      <c r="AX316" s="15" t="s">
        <v>81</v>
      </c>
      <c r="AY316" s="251" t="s">
        <v>144</v>
      </c>
    </row>
    <row r="317" spans="1:65" s="2" customFormat="1" ht="16.5" customHeight="1">
      <c r="A317" s="35"/>
      <c r="B317" s="36"/>
      <c r="C317" s="205" t="s">
        <v>246</v>
      </c>
      <c r="D317" s="205" t="s">
        <v>146</v>
      </c>
      <c r="E317" s="206" t="s">
        <v>674</v>
      </c>
      <c r="F317" s="207" t="s">
        <v>675</v>
      </c>
      <c r="G317" s="208" t="s">
        <v>424</v>
      </c>
      <c r="H317" s="209">
        <v>2</v>
      </c>
      <c r="I317" s="210"/>
      <c r="J317" s="211">
        <f>ROUND(I317*H317,2)</f>
        <v>0</v>
      </c>
      <c r="K317" s="212"/>
      <c r="L317" s="40"/>
      <c r="M317" s="213" t="s">
        <v>1</v>
      </c>
      <c r="N317" s="214" t="s">
        <v>38</v>
      </c>
      <c r="O317" s="72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7" t="s">
        <v>150</v>
      </c>
      <c r="AT317" s="217" t="s">
        <v>146</v>
      </c>
      <c r="AU317" s="217" t="s">
        <v>83</v>
      </c>
      <c r="AY317" s="18" t="s">
        <v>144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81</v>
      </c>
      <c r="BK317" s="218">
        <f>ROUND(I317*H317,2)</f>
        <v>0</v>
      </c>
      <c r="BL317" s="18" t="s">
        <v>150</v>
      </c>
      <c r="BM317" s="217" t="s">
        <v>376</v>
      </c>
    </row>
    <row r="318" spans="1:65" s="14" customFormat="1" ht="11.25">
      <c r="B318" s="230"/>
      <c r="C318" s="231"/>
      <c r="D318" s="221" t="s">
        <v>152</v>
      </c>
      <c r="E318" s="232" t="s">
        <v>1</v>
      </c>
      <c r="F318" s="233" t="s">
        <v>83</v>
      </c>
      <c r="G318" s="231"/>
      <c r="H318" s="234">
        <v>2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152</v>
      </c>
      <c r="AU318" s="240" t="s">
        <v>83</v>
      </c>
      <c r="AV318" s="14" t="s">
        <v>83</v>
      </c>
      <c r="AW318" s="14" t="s">
        <v>30</v>
      </c>
      <c r="AX318" s="14" t="s">
        <v>73</v>
      </c>
      <c r="AY318" s="240" t="s">
        <v>144</v>
      </c>
    </row>
    <row r="319" spans="1:65" s="15" customFormat="1" ht="11.25">
      <c r="B319" s="241"/>
      <c r="C319" s="242"/>
      <c r="D319" s="221" t="s">
        <v>152</v>
      </c>
      <c r="E319" s="243" t="s">
        <v>1</v>
      </c>
      <c r="F319" s="244" t="s">
        <v>155</v>
      </c>
      <c r="G319" s="242"/>
      <c r="H319" s="245">
        <v>2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AT319" s="251" t="s">
        <v>152</v>
      </c>
      <c r="AU319" s="251" t="s">
        <v>83</v>
      </c>
      <c r="AV319" s="15" t="s">
        <v>150</v>
      </c>
      <c r="AW319" s="15" t="s">
        <v>30</v>
      </c>
      <c r="AX319" s="15" t="s">
        <v>81</v>
      </c>
      <c r="AY319" s="251" t="s">
        <v>144</v>
      </c>
    </row>
    <row r="320" spans="1:65" s="2" customFormat="1" ht="16.5" customHeight="1">
      <c r="A320" s="35"/>
      <c r="B320" s="36"/>
      <c r="C320" s="252" t="s">
        <v>356</v>
      </c>
      <c r="D320" s="252" t="s">
        <v>213</v>
      </c>
      <c r="E320" s="253" t="s">
        <v>676</v>
      </c>
      <c r="F320" s="254" t="s">
        <v>677</v>
      </c>
      <c r="G320" s="255" t="s">
        <v>424</v>
      </c>
      <c r="H320" s="256">
        <v>2</v>
      </c>
      <c r="I320" s="257"/>
      <c r="J320" s="258">
        <f>ROUND(I320*H320,2)</f>
        <v>0</v>
      </c>
      <c r="K320" s="259"/>
      <c r="L320" s="260"/>
      <c r="M320" s="261" t="s">
        <v>1</v>
      </c>
      <c r="N320" s="262" t="s">
        <v>38</v>
      </c>
      <c r="O320" s="72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7" t="s">
        <v>158</v>
      </c>
      <c r="AT320" s="217" t="s">
        <v>213</v>
      </c>
      <c r="AU320" s="217" t="s">
        <v>83</v>
      </c>
      <c r="AY320" s="18" t="s">
        <v>144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81</v>
      </c>
      <c r="BK320" s="218">
        <f>ROUND(I320*H320,2)</f>
        <v>0</v>
      </c>
      <c r="BL320" s="18" t="s">
        <v>150</v>
      </c>
      <c r="BM320" s="217" t="s">
        <v>379</v>
      </c>
    </row>
    <row r="321" spans="1:65" s="13" customFormat="1" ht="11.25">
      <c r="B321" s="219"/>
      <c r="C321" s="220"/>
      <c r="D321" s="221" t="s">
        <v>152</v>
      </c>
      <c r="E321" s="222" t="s">
        <v>1</v>
      </c>
      <c r="F321" s="223" t="s">
        <v>668</v>
      </c>
      <c r="G321" s="220"/>
      <c r="H321" s="222" t="s">
        <v>1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152</v>
      </c>
      <c r="AU321" s="229" t="s">
        <v>83</v>
      </c>
      <c r="AV321" s="13" t="s">
        <v>81</v>
      </c>
      <c r="AW321" s="13" t="s">
        <v>30</v>
      </c>
      <c r="AX321" s="13" t="s">
        <v>73</v>
      </c>
      <c r="AY321" s="229" t="s">
        <v>144</v>
      </c>
    </row>
    <row r="322" spans="1:65" s="14" customFormat="1" ht="11.25">
      <c r="B322" s="230"/>
      <c r="C322" s="231"/>
      <c r="D322" s="221" t="s">
        <v>152</v>
      </c>
      <c r="E322" s="232" t="s">
        <v>1</v>
      </c>
      <c r="F322" s="233" t="s">
        <v>669</v>
      </c>
      <c r="G322" s="231"/>
      <c r="H322" s="234">
        <v>2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152</v>
      </c>
      <c r="AU322" s="240" t="s">
        <v>83</v>
      </c>
      <c r="AV322" s="14" t="s">
        <v>83</v>
      </c>
      <c r="AW322" s="14" t="s">
        <v>30</v>
      </c>
      <c r="AX322" s="14" t="s">
        <v>73</v>
      </c>
      <c r="AY322" s="240" t="s">
        <v>144</v>
      </c>
    </row>
    <row r="323" spans="1:65" s="15" customFormat="1" ht="11.25">
      <c r="B323" s="241"/>
      <c r="C323" s="242"/>
      <c r="D323" s="221" t="s">
        <v>152</v>
      </c>
      <c r="E323" s="243" t="s">
        <v>1</v>
      </c>
      <c r="F323" s="244" t="s">
        <v>155</v>
      </c>
      <c r="G323" s="242"/>
      <c r="H323" s="245">
        <v>2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AT323" s="251" t="s">
        <v>152</v>
      </c>
      <c r="AU323" s="251" t="s">
        <v>83</v>
      </c>
      <c r="AV323" s="15" t="s">
        <v>150</v>
      </c>
      <c r="AW323" s="15" t="s">
        <v>30</v>
      </c>
      <c r="AX323" s="15" t="s">
        <v>81</v>
      </c>
      <c r="AY323" s="251" t="s">
        <v>144</v>
      </c>
    </row>
    <row r="324" spans="1:65" s="2" customFormat="1" ht="16.5" customHeight="1">
      <c r="A324" s="35"/>
      <c r="B324" s="36"/>
      <c r="C324" s="205" t="s">
        <v>256</v>
      </c>
      <c r="D324" s="205" t="s">
        <v>146</v>
      </c>
      <c r="E324" s="206" t="s">
        <v>678</v>
      </c>
      <c r="F324" s="207" t="s">
        <v>679</v>
      </c>
      <c r="G324" s="208" t="s">
        <v>424</v>
      </c>
      <c r="H324" s="209">
        <v>3</v>
      </c>
      <c r="I324" s="210"/>
      <c r="J324" s="211">
        <f>ROUND(I324*H324,2)</f>
        <v>0</v>
      </c>
      <c r="K324" s="212"/>
      <c r="L324" s="40"/>
      <c r="M324" s="213" t="s">
        <v>1</v>
      </c>
      <c r="N324" s="214" t="s">
        <v>38</v>
      </c>
      <c r="O324" s="72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7" t="s">
        <v>150</v>
      </c>
      <c r="AT324" s="217" t="s">
        <v>146</v>
      </c>
      <c r="AU324" s="217" t="s">
        <v>83</v>
      </c>
      <c r="AY324" s="18" t="s">
        <v>144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81</v>
      </c>
      <c r="BK324" s="218">
        <f>ROUND(I324*H324,2)</f>
        <v>0</v>
      </c>
      <c r="BL324" s="18" t="s">
        <v>150</v>
      </c>
      <c r="BM324" s="217" t="s">
        <v>390</v>
      </c>
    </row>
    <row r="325" spans="1:65" s="14" customFormat="1" ht="11.25">
      <c r="B325" s="230"/>
      <c r="C325" s="231"/>
      <c r="D325" s="221" t="s">
        <v>152</v>
      </c>
      <c r="E325" s="232" t="s">
        <v>1</v>
      </c>
      <c r="F325" s="233" t="s">
        <v>160</v>
      </c>
      <c r="G325" s="231"/>
      <c r="H325" s="234">
        <v>3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152</v>
      </c>
      <c r="AU325" s="240" t="s">
        <v>83</v>
      </c>
      <c r="AV325" s="14" t="s">
        <v>83</v>
      </c>
      <c r="AW325" s="14" t="s">
        <v>30</v>
      </c>
      <c r="AX325" s="14" t="s">
        <v>73</v>
      </c>
      <c r="AY325" s="240" t="s">
        <v>144</v>
      </c>
    </row>
    <row r="326" spans="1:65" s="15" customFormat="1" ht="11.25">
      <c r="B326" s="241"/>
      <c r="C326" s="242"/>
      <c r="D326" s="221" t="s">
        <v>152</v>
      </c>
      <c r="E326" s="243" t="s">
        <v>1</v>
      </c>
      <c r="F326" s="244" t="s">
        <v>155</v>
      </c>
      <c r="G326" s="242"/>
      <c r="H326" s="245">
        <v>3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152</v>
      </c>
      <c r="AU326" s="251" t="s">
        <v>83</v>
      </c>
      <c r="AV326" s="15" t="s">
        <v>150</v>
      </c>
      <c r="AW326" s="15" t="s">
        <v>30</v>
      </c>
      <c r="AX326" s="15" t="s">
        <v>81</v>
      </c>
      <c r="AY326" s="251" t="s">
        <v>144</v>
      </c>
    </row>
    <row r="327" spans="1:65" s="2" customFormat="1" ht="16.5" customHeight="1">
      <c r="A327" s="35"/>
      <c r="B327" s="36"/>
      <c r="C327" s="252" t="s">
        <v>366</v>
      </c>
      <c r="D327" s="252" t="s">
        <v>213</v>
      </c>
      <c r="E327" s="253" t="s">
        <v>680</v>
      </c>
      <c r="F327" s="254" t="s">
        <v>681</v>
      </c>
      <c r="G327" s="255" t="s">
        <v>424</v>
      </c>
      <c r="H327" s="256">
        <v>3</v>
      </c>
      <c r="I327" s="257"/>
      <c r="J327" s="258">
        <f>ROUND(I327*H327,2)</f>
        <v>0</v>
      </c>
      <c r="K327" s="259"/>
      <c r="L327" s="260"/>
      <c r="M327" s="261" t="s">
        <v>1</v>
      </c>
      <c r="N327" s="262" t="s">
        <v>38</v>
      </c>
      <c r="O327" s="72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7" t="s">
        <v>158</v>
      </c>
      <c r="AT327" s="217" t="s">
        <v>213</v>
      </c>
      <c r="AU327" s="217" t="s">
        <v>83</v>
      </c>
      <c r="AY327" s="18" t="s">
        <v>144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81</v>
      </c>
      <c r="BK327" s="218">
        <f>ROUND(I327*H327,2)</f>
        <v>0</v>
      </c>
      <c r="BL327" s="18" t="s">
        <v>150</v>
      </c>
      <c r="BM327" s="217" t="s">
        <v>395</v>
      </c>
    </row>
    <row r="328" spans="1:65" s="13" customFormat="1" ht="11.25">
      <c r="B328" s="219"/>
      <c r="C328" s="220"/>
      <c r="D328" s="221" t="s">
        <v>152</v>
      </c>
      <c r="E328" s="222" t="s">
        <v>1</v>
      </c>
      <c r="F328" s="223" t="s">
        <v>668</v>
      </c>
      <c r="G328" s="220"/>
      <c r="H328" s="222" t="s">
        <v>1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152</v>
      </c>
      <c r="AU328" s="229" t="s">
        <v>83</v>
      </c>
      <c r="AV328" s="13" t="s">
        <v>81</v>
      </c>
      <c r="AW328" s="13" t="s">
        <v>30</v>
      </c>
      <c r="AX328" s="13" t="s">
        <v>73</v>
      </c>
      <c r="AY328" s="229" t="s">
        <v>144</v>
      </c>
    </row>
    <row r="329" spans="1:65" s="14" customFormat="1" ht="11.25">
      <c r="B329" s="230"/>
      <c r="C329" s="231"/>
      <c r="D329" s="221" t="s">
        <v>152</v>
      </c>
      <c r="E329" s="232" t="s">
        <v>1</v>
      </c>
      <c r="F329" s="233" t="s">
        <v>682</v>
      </c>
      <c r="G329" s="231"/>
      <c r="H329" s="234">
        <v>3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152</v>
      </c>
      <c r="AU329" s="240" t="s">
        <v>83</v>
      </c>
      <c r="AV329" s="14" t="s">
        <v>83</v>
      </c>
      <c r="AW329" s="14" t="s">
        <v>30</v>
      </c>
      <c r="AX329" s="14" t="s">
        <v>73</v>
      </c>
      <c r="AY329" s="240" t="s">
        <v>144</v>
      </c>
    </row>
    <row r="330" spans="1:65" s="15" customFormat="1" ht="11.25">
      <c r="B330" s="241"/>
      <c r="C330" s="242"/>
      <c r="D330" s="221" t="s">
        <v>152</v>
      </c>
      <c r="E330" s="243" t="s">
        <v>1</v>
      </c>
      <c r="F330" s="244" t="s">
        <v>155</v>
      </c>
      <c r="G330" s="242"/>
      <c r="H330" s="245">
        <v>3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AT330" s="251" t="s">
        <v>152</v>
      </c>
      <c r="AU330" s="251" t="s">
        <v>83</v>
      </c>
      <c r="AV330" s="15" t="s">
        <v>150</v>
      </c>
      <c r="AW330" s="15" t="s">
        <v>30</v>
      </c>
      <c r="AX330" s="15" t="s">
        <v>81</v>
      </c>
      <c r="AY330" s="251" t="s">
        <v>144</v>
      </c>
    </row>
    <row r="331" spans="1:65" s="2" customFormat="1" ht="16.5" customHeight="1">
      <c r="A331" s="35"/>
      <c r="B331" s="36"/>
      <c r="C331" s="205" t="s">
        <v>259</v>
      </c>
      <c r="D331" s="205" t="s">
        <v>146</v>
      </c>
      <c r="E331" s="206" t="s">
        <v>683</v>
      </c>
      <c r="F331" s="207" t="s">
        <v>684</v>
      </c>
      <c r="G331" s="208" t="s">
        <v>264</v>
      </c>
      <c r="H331" s="209">
        <v>305</v>
      </c>
      <c r="I331" s="210"/>
      <c r="J331" s="211">
        <f>ROUND(I331*H331,2)</f>
        <v>0</v>
      </c>
      <c r="K331" s="212"/>
      <c r="L331" s="40"/>
      <c r="M331" s="213" t="s">
        <v>1</v>
      </c>
      <c r="N331" s="214" t="s">
        <v>38</v>
      </c>
      <c r="O331" s="72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7" t="s">
        <v>150</v>
      </c>
      <c r="AT331" s="217" t="s">
        <v>146</v>
      </c>
      <c r="AU331" s="217" t="s">
        <v>83</v>
      </c>
      <c r="AY331" s="18" t="s">
        <v>144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81</v>
      </c>
      <c r="BK331" s="218">
        <f>ROUND(I331*H331,2)</f>
        <v>0</v>
      </c>
      <c r="BL331" s="18" t="s">
        <v>150</v>
      </c>
      <c r="BM331" s="217" t="s">
        <v>399</v>
      </c>
    </row>
    <row r="332" spans="1:65" s="13" customFormat="1" ht="11.25">
      <c r="B332" s="219"/>
      <c r="C332" s="220"/>
      <c r="D332" s="221" t="s">
        <v>152</v>
      </c>
      <c r="E332" s="222" t="s">
        <v>1</v>
      </c>
      <c r="F332" s="223" t="s">
        <v>685</v>
      </c>
      <c r="G332" s="220"/>
      <c r="H332" s="222" t="s">
        <v>1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152</v>
      </c>
      <c r="AU332" s="229" t="s">
        <v>83</v>
      </c>
      <c r="AV332" s="13" t="s">
        <v>81</v>
      </c>
      <c r="AW332" s="13" t="s">
        <v>30</v>
      </c>
      <c r="AX332" s="13" t="s">
        <v>73</v>
      </c>
      <c r="AY332" s="229" t="s">
        <v>144</v>
      </c>
    </row>
    <row r="333" spans="1:65" s="13" customFormat="1" ht="11.25">
      <c r="B333" s="219"/>
      <c r="C333" s="220"/>
      <c r="D333" s="221" t="s">
        <v>152</v>
      </c>
      <c r="E333" s="222" t="s">
        <v>1</v>
      </c>
      <c r="F333" s="223" t="s">
        <v>613</v>
      </c>
      <c r="G333" s="220"/>
      <c r="H333" s="222" t="s">
        <v>1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152</v>
      </c>
      <c r="AU333" s="229" t="s">
        <v>83</v>
      </c>
      <c r="AV333" s="13" t="s">
        <v>81</v>
      </c>
      <c r="AW333" s="13" t="s">
        <v>30</v>
      </c>
      <c r="AX333" s="13" t="s">
        <v>73</v>
      </c>
      <c r="AY333" s="229" t="s">
        <v>144</v>
      </c>
    </row>
    <row r="334" spans="1:65" s="14" customFormat="1" ht="11.25">
      <c r="B334" s="230"/>
      <c r="C334" s="231"/>
      <c r="D334" s="221" t="s">
        <v>152</v>
      </c>
      <c r="E334" s="232" t="s">
        <v>1</v>
      </c>
      <c r="F334" s="233" t="s">
        <v>686</v>
      </c>
      <c r="G334" s="231"/>
      <c r="H334" s="234">
        <v>305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152</v>
      </c>
      <c r="AU334" s="240" t="s">
        <v>83</v>
      </c>
      <c r="AV334" s="14" t="s">
        <v>83</v>
      </c>
      <c r="AW334" s="14" t="s">
        <v>30</v>
      </c>
      <c r="AX334" s="14" t="s">
        <v>73</v>
      </c>
      <c r="AY334" s="240" t="s">
        <v>144</v>
      </c>
    </row>
    <row r="335" spans="1:65" s="15" customFormat="1" ht="11.25">
      <c r="B335" s="241"/>
      <c r="C335" s="242"/>
      <c r="D335" s="221" t="s">
        <v>152</v>
      </c>
      <c r="E335" s="243" t="s">
        <v>1</v>
      </c>
      <c r="F335" s="244" t="s">
        <v>155</v>
      </c>
      <c r="G335" s="242"/>
      <c r="H335" s="245">
        <v>305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AT335" s="251" t="s">
        <v>152</v>
      </c>
      <c r="AU335" s="251" t="s">
        <v>83</v>
      </c>
      <c r="AV335" s="15" t="s">
        <v>150</v>
      </c>
      <c r="AW335" s="15" t="s">
        <v>30</v>
      </c>
      <c r="AX335" s="15" t="s">
        <v>81</v>
      </c>
      <c r="AY335" s="251" t="s">
        <v>144</v>
      </c>
    </row>
    <row r="336" spans="1:65" s="2" customFormat="1" ht="21.75" customHeight="1">
      <c r="A336" s="35"/>
      <c r="B336" s="36"/>
      <c r="C336" s="205" t="s">
        <v>373</v>
      </c>
      <c r="D336" s="205" t="s">
        <v>146</v>
      </c>
      <c r="E336" s="206" t="s">
        <v>687</v>
      </c>
      <c r="F336" s="207" t="s">
        <v>688</v>
      </c>
      <c r="G336" s="208" t="s">
        <v>264</v>
      </c>
      <c r="H336" s="209">
        <v>305</v>
      </c>
      <c r="I336" s="210"/>
      <c r="J336" s="211">
        <f>ROUND(I336*H336,2)</f>
        <v>0</v>
      </c>
      <c r="K336" s="212"/>
      <c r="L336" s="40"/>
      <c r="M336" s="213" t="s">
        <v>1</v>
      </c>
      <c r="N336" s="214" t="s">
        <v>38</v>
      </c>
      <c r="O336" s="72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7" t="s">
        <v>150</v>
      </c>
      <c r="AT336" s="217" t="s">
        <v>146</v>
      </c>
      <c r="AU336" s="217" t="s">
        <v>83</v>
      </c>
      <c r="AY336" s="18" t="s">
        <v>144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81</v>
      </c>
      <c r="BK336" s="218">
        <f>ROUND(I336*H336,2)</f>
        <v>0</v>
      </c>
      <c r="BL336" s="18" t="s">
        <v>150</v>
      </c>
      <c r="BM336" s="217" t="s">
        <v>405</v>
      </c>
    </row>
    <row r="337" spans="1:65" s="13" customFormat="1" ht="11.25">
      <c r="B337" s="219"/>
      <c r="C337" s="220"/>
      <c r="D337" s="221" t="s">
        <v>152</v>
      </c>
      <c r="E337" s="222" t="s">
        <v>1</v>
      </c>
      <c r="F337" s="223" t="s">
        <v>689</v>
      </c>
      <c r="G337" s="220"/>
      <c r="H337" s="222" t="s">
        <v>1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152</v>
      </c>
      <c r="AU337" s="229" t="s">
        <v>83</v>
      </c>
      <c r="AV337" s="13" t="s">
        <v>81</v>
      </c>
      <c r="AW337" s="13" t="s">
        <v>30</v>
      </c>
      <c r="AX337" s="13" t="s">
        <v>73</v>
      </c>
      <c r="AY337" s="229" t="s">
        <v>144</v>
      </c>
    </row>
    <row r="338" spans="1:65" s="13" customFormat="1" ht="11.25">
      <c r="B338" s="219"/>
      <c r="C338" s="220"/>
      <c r="D338" s="221" t="s">
        <v>152</v>
      </c>
      <c r="E338" s="222" t="s">
        <v>1</v>
      </c>
      <c r="F338" s="223" t="s">
        <v>613</v>
      </c>
      <c r="G338" s="220"/>
      <c r="H338" s="222" t="s">
        <v>1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152</v>
      </c>
      <c r="AU338" s="229" t="s">
        <v>83</v>
      </c>
      <c r="AV338" s="13" t="s">
        <v>81</v>
      </c>
      <c r="AW338" s="13" t="s">
        <v>30</v>
      </c>
      <c r="AX338" s="13" t="s">
        <v>73</v>
      </c>
      <c r="AY338" s="229" t="s">
        <v>144</v>
      </c>
    </row>
    <row r="339" spans="1:65" s="14" customFormat="1" ht="11.25">
      <c r="B339" s="230"/>
      <c r="C339" s="231"/>
      <c r="D339" s="221" t="s">
        <v>152</v>
      </c>
      <c r="E339" s="232" t="s">
        <v>1</v>
      </c>
      <c r="F339" s="233" t="s">
        <v>690</v>
      </c>
      <c r="G339" s="231"/>
      <c r="H339" s="234">
        <v>305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152</v>
      </c>
      <c r="AU339" s="240" t="s">
        <v>83</v>
      </c>
      <c r="AV339" s="14" t="s">
        <v>83</v>
      </c>
      <c r="AW339" s="14" t="s">
        <v>30</v>
      </c>
      <c r="AX339" s="14" t="s">
        <v>73</v>
      </c>
      <c r="AY339" s="240" t="s">
        <v>144</v>
      </c>
    </row>
    <row r="340" spans="1:65" s="15" customFormat="1" ht="11.25">
      <c r="B340" s="241"/>
      <c r="C340" s="242"/>
      <c r="D340" s="221" t="s">
        <v>152</v>
      </c>
      <c r="E340" s="243" t="s">
        <v>1</v>
      </c>
      <c r="F340" s="244" t="s">
        <v>155</v>
      </c>
      <c r="G340" s="242"/>
      <c r="H340" s="245">
        <v>305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AT340" s="251" t="s">
        <v>152</v>
      </c>
      <c r="AU340" s="251" t="s">
        <v>83</v>
      </c>
      <c r="AV340" s="15" t="s">
        <v>150</v>
      </c>
      <c r="AW340" s="15" t="s">
        <v>30</v>
      </c>
      <c r="AX340" s="15" t="s">
        <v>81</v>
      </c>
      <c r="AY340" s="251" t="s">
        <v>144</v>
      </c>
    </row>
    <row r="341" spans="1:65" s="2" customFormat="1" ht="21.75" customHeight="1">
      <c r="A341" s="35"/>
      <c r="B341" s="36"/>
      <c r="C341" s="205" t="s">
        <v>265</v>
      </c>
      <c r="D341" s="205" t="s">
        <v>146</v>
      </c>
      <c r="E341" s="206" t="s">
        <v>691</v>
      </c>
      <c r="F341" s="207" t="s">
        <v>692</v>
      </c>
      <c r="G341" s="208" t="s">
        <v>424</v>
      </c>
      <c r="H341" s="209">
        <v>2</v>
      </c>
      <c r="I341" s="210"/>
      <c r="J341" s="211">
        <f>ROUND(I341*H341,2)</f>
        <v>0</v>
      </c>
      <c r="K341" s="212"/>
      <c r="L341" s="40"/>
      <c r="M341" s="213" t="s">
        <v>1</v>
      </c>
      <c r="N341" s="214" t="s">
        <v>38</v>
      </c>
      <c r="O341" s="72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7" t="s">
        <v>150</v>
      </c>
      <c r="AT341" s="217" t="s">
        <v>146</v>
      </c>
      <c r="AU341" s="217" t="s">
        <v>83</v>
      </c>
      <c r="AY341" s="18" t="s">
        <v>144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81</v>
      </c>
      <c r="BK341" s="218">
        <f>ROUND(I341*H341,2)</f>
        <v>0</v>
      </c>
      <c r="BL341" s="18" t="s">
        <v>150</v>
      </c>
      <c r="BM341" s="217" t="s">
        <v>409</v>
      </c>
    </row>
    <row r="342" spans="1:65" s="13" customFormat="1" ht="11.25">
      <c r="B342" s="219"/>
      <c r="C342" s="220"/>
      <c r="D342" s="221" t="s">
        <v>152</v>
      </c>
      <c r="E342" s="222" t="s">
        <v>1</v>
      </c>
      <c r="F342" s="223" t="s">
        <v>693</v>
      </c>
      <c r="G342" s="220"/>
      <c r="H342" s="222" t="s">
        <v>1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152</v>
      </c>
      <c r="AU342" s="229" t="s">
        <v>83</v>
      </c>
      <c r="AV342" s="13" t="s">
        <v>81</v>
      </c>
      <c r="AW342" s="13" t="s">
        <v>30</v>
      </c>
      <c r="AX342" s="13" t="s">
        <v>73</v>
      </c>
      <c r="AY342" s="229" t="s">
        <v>144</v>
      </c>
    </row>
    <row r="343" spans="1:65" s="14" customFormat="1" ht="11.25">
      <c r="B343" s="230"/>
      <c r="C343" s="231"/>
      <c r="D343" s="221" t="s">
        <v>152</v>
      </c>
      <c r="E343" s="232" t="s">
        <v>1</v>
      </c>
      <c r="F343" s="233" t="s">
        <v>83</v>
      </c>
      <c r="G343" s="231"/>
      <c r="H343" s="234">
        <v>2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152</v>
      </c>
      <c r="AU343" s="240" t="s">
        <v>83</v>
      </c>
      <c r="AV343" s="14" t="s">
        <v>83</v>
      </c>
      <c r="AW343" s="14" t="s">
        <v>30</v>
      </c>
      <c r="AX343" s="14" t="s">
        <v>73</v>
      </c>
      <c r="AY343" s="240" t="s">
        <v>144</v>
      </c>
    </row>
    <row r="344" spans="1:65" s="15" customFormat="1" ht="11.25">
      <c r="B344" s="241"/>
      <c r="C344" s="242"/>
      <c r="D344" s="221" t="s">
        <v>152</v>
      </c>
      <c r="E344" s="243" t="s">
        <v>1</v>
      </c>
      <c r="F344" s="244" t="s">
        <v>155</v>
      </c>
      <c r="G344" s="242"/>
      <c r="H344" s="245">
        <v>2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AT344" s="251" t="s">
        <v>152</v>
      </c>
      <c r="AU344" s="251" t="s">
        <v>83</v>
      </c>
      <c r="AV344" s="15" t="s">
        <v>150</v>
      </c>
      <c r="AW344" s="15" t="s">
        <v>30</v>
      </c>
      <c r="AX344" s="15" t="s">
        <v>81</v>
      </c>
      <c r="AY344" s="251" t="s">
        <v>144</v>
      </c>
    </row>
    <row r="345" spans="1:65" s="2" customFormat="1" ht="16.5" customHeight="1">
      <c r="A345" s="35"/>
      <c r="B345" s="36"/>
      <c r="C345" s="205" t="s">
        <v>381</v>
      </c>
      <c r="D345" s="205" t="s">
        <v>146</v>
      </c>
      <c r="E345" s="206" t="s">
        <v>694</v>
      </c>
      <c r="F345" s="207" t="s">
        <v>695</v>
      </c>
      <c r="G345" s="208" t="s">
        <v>424</v>
      </c>
      <c r="H345" s="209">
        <v>5</v>
      </c>
      <c r="I345" s="210"/>
      <c r="J345" s="211">
        <f>ROUND(I345*H345,2)</f>
        <v>0</v>
      </c>
      <c r="K345" s="212"/>
      <c r="L345" s="40"/>
      <c r="M345" s="213" t="s">
        <v>1</v>
      </c>
      <c r="N345" s="214" t="s">
        <v>38</v>
      </c>
      <c r="O345" s="72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7" t="s">
        <v>150</v>
      </c>
      <c r="AT345" s="217" t="s">
        <v>146</v>
      </c>
      <c r="AU345" s="217" t="s">
        <v>83</v>
      </c>
      <c r="AY345" s="18" t="s">
        <v>144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81</v>
      </c>
      <c r="BK345" s="218">
        <f>ROUND(I345*H345,2)</f>
        <v>0</v>
      </c>
      <c r="BL345" s="18" t="s">
        <v>150</v>
      </c>
      <c r="BM345" s="217" t="s">
        <v>414</v>
      </c>
    </row>
    <row r="346" spans="1:65" s="14" customFormat="1" ht="11.25">
      <c r="B346" s="230"/>
      <c r="C346" s="231"/>
      <c r="D346" s="221" t="s">
        <v>152</v>
      </c>
      <c r="E346" s="232" t="s">
        <v>1</v>
      </c>
      <c r="F346" s="233" t="s">
        <v>176</v>
      </c>
      <c r="G346" s="231"/>
      <c r="H346" s="234">
        <v>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152</v>
      </c>
      <c r="AU346" s="240" t="s">
        <v>83</v>
      </c>
      <c r="AV346" s="14" t="s">
        <v>83</v>
      </c>
      <c r="AW346" s="14" t="s">
        <v>30</v>
      </c>
      <c r="AX346" s="14" t="s">
        <v>73</v>
      </c>
      <c r="AY346" s="240" t="s">
        <v>144</v>
      </c>
    </row>
    <row r="347" spans="1:65" s="15" customFormat="1" ht="11.25">
      <c r="B347" s="241"/>
      <c r="C347" s="242"/>
      <c r="D347" s="221" t="s">
        <v>152</v>
      </c>
      <c r="E347" s="243" t="s">
        <v>1</v>
      </c>
      <c r="F347" s="244" t="s">
        <v>155</v>
      </c>
      <c r="G347" s="242"/>
      <c r="H347" s="245">
        <v>5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152</v>
      </c>
      <c r="AU347" s="251" t="s">
        <v>83</v>
      </c>
      <c r="AV347" s="15" t="s">
        <v>150</v>
      </c>
      <c r="AW347" s="15" t="s">
        <v>30</v>
      </c>
      <c r="AX347" s="15" t="s">
        <v>81</v>
      </c>
      <c r="AY347" s="251" t="s">
        <v>144</v>
      </c>
    </row>
    <row r="348" spans="1:65" s="2" customFormat="1" ht="16.5" customHeight="1">
      <c r="A348" s="35"/>
      <c r="B348" s="36"/>
      <c r="C348" s="252" t="s">
        <v>274</v>
      </c>
      <c r="D348" s="252" t="s">
        <v>213</v>
      </c>
      <c r="E348" s="253" t="s">
        <v>696</v>
      </c>
      <c r="F348" s="254" t="s">
        <v>697</v>
      </c>
      <c r="G348" s="255" t="s">
        <v>424</v>
      </c>
      <c r="H348" s="256">
        <v>5</v>
      </c>
      <c r="I348" s="257"/>
      <c r="J348" s="258">
        <f>ROUND(I348*H348,2)</f>
        <v>0</v>
      </c>
      <c r="K348" s="259"/>
      <c r="L348" s="260"/>
      <c r="M348" s="261" t="s">
        <v>1</v>
      </c>
      <c r="N348" s="262" t="s">
        <v>38</v>
      </c>
      <c r="O348" s="72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7" t="s">
        <v>158</v>
      </c>
      <c r="AT348" s="217" t="s">
        <v>213</v>
      </c>
      <c r="AU348" s="217" t="s">
        <v>83</v>
      </c>
      <c r="AY348" s="18" t="s">
        <v>144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81</v>
      </c>
      <c r="BK348" s="218">
        <f>ROUND(I348*H348,2)</f>
        <v>0</v>
      </c>
      <c r="BL348" s="18" t="s">
        <v>150</v>
      </c>
      <c r="BM348" s="217" t="s">
        <v>418</v>
      </c>
    </row>
    <row r="349" spans="1:65" s="13" customFormat="1" ht="11.25">
      <c r="B349" s="219"/>
      <c r="C349" s="220"/>
      <c r="D349" s="221" t="s">
        <v>152</v>
      </c>
      <c r="E349" s="222" t="s">
        <v>1</v>
      </c>
      <c r="F349" s="223" t="s">
        <v>668</v>
      </c>
      <c r="G349" s="220"/>
      <c r="H349" s="222" t="s">
        <v>1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152</v>
      </c>
      <c r="AU349" s="229" t="s">
        <v>83</v>
      </c>
      <c r="AV349" s="13" t="s">
        <v>81</v>
      </c>
      <c r="AW349" s="13" t="s">
        <v>30</v>
      </c>
      <c r="AX349" s="13" t="s">
        <v>73</v>
      </c>
      <c r="AY349" s="229" t="s">
        <v>144</v>
      </c>
    </row>
    <row r="350" spans="1:65" s="14" customFormat="1" ht="11.25">
      <c r="B350" s="230"/>
      <c r="C350" s="231"/>
      <c r="D350" s="221" t="s">
        <v>152</v>
      </c>
      <c r="E350" s="232" t="s">
        <v>1</v>
      </c>
      <c r="F350" s="233" t="s">
        <v>698</v>
      </c>
      <c r="G350" s="231"/>
      <c r="H350" s="234">
        <v>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152</v>
      </c>
      <c r="AU350" s="240" t="s">
        <v>83</v>
      </c>
      <c r="AV350" s="14" t="s">
        <v>83</v>
      </c>
      <c r="AW350" s="14" t="s">
        <v>30</v>
      </c>
      <c r="AX350" s="14" t="s">
        <v>73</v>
      </c>
      <c r="AY350" s="240" t="s">
        <v>144</v>
      </c>
    </row>
    <row r="351" spans="1:65" s="15" customFormat="1" ht="11.25">
      <c r="B351" s="241"/>
      <c r="C351" s="242"/>
      <c r="D351" s="221" t="s">
        <v>152</v>
      </c>
      <c r="E351" s="243" t="s">
        <v>1</v>
      </c>
      <c r="F351" s="244" t="s">
        <v>155</v>
      </c>
      <c r="G351" s="242"/>
      <c r="H351" s="245">
        <v>5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152</v>
      </c>
      <c r="AU351" s="251" t="s">
        <v>83</v>
      </c>
      <c r="AV351" s="15" t="s">
        <v>150</v>
      </c>
      <c r="AW351" s="15" t="s">
        <v>30</v>
      </c>
      <c r="AX351" s="15" t="s">
        <v>81</v>
      </c>
      <c r="AY351" s="251" t="s">
        <v>144</v>
      </c>
    </row>
    <row r="352" spans="1:65" s="2" customFormat="1" ht="16.5" customHeight="1">
      <c r="A352" s="35"/>
      <c r="B352" s="36"/>
      <c r="C352" s="205" t="s">
        <v>392</v>
      </c>
      <c r="D352" s="205" t="s">
        <v>146</v>
      </c>
      <c r="E352" s="206" t="s">
        <v>699</v>
      </c>
      <c r="F352" s="207" t="s">
        <v>700</v>
      </c>
      <c r="G352" s="208" t="s">
        <v>424</v>
      </c>
      <c r="H352" s="209">
        <v>2</v>
      </c>
      <c r="I352" s="210"/>
      <c r="J352" s="211">
        <f>ROUND(I352*H352,2)</f>
        <v>0</v>
      </c>
      <c r="K352" s="212"/>
      <c r="L352" s="40"/>
      <c r="M352" s="213" t="s">
        <v>1</v>
      </c>
      <c r="N352" s="214" t="s">
        <v>38</v>
      </c>
      <c r="O352" s="72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7" t="s">
        <v>150</v>
      </c>
      <c r="AT352" s="217" t="s">
        <v>146</v>
      </c>
      <c r="AU352" s="217" t="s">
        <v>83</v>
      </c>
      <c r="AY352" s="18" t="s">
        <v>144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8" t="s">
        <v>81</v>
      </c>
      <c r="BK352" s="218">
        <f>ROUND(I352*H352,2)</f>
        <v>0</v>
      </c>
      <c r="BL352" s="18" t="s">
        <v>150</v>
      </c>
      <c r="BM352" s="217" t="s">
        <v>425</v>
      </c>
    </row>
    <row r="353" spans="1:65" s="14" customFormat="1" ht="11.25">
      <c r="B353" s="230"/>
      <c r="C353" s="231"/>
      <c r="D353" s="221" t="s">
        <v>152</v>
      </c>
      <c r="E353" s="232" t="s">
        <v>1</v>
      </c>
      <c r="F353" s="233" t="s">
        <v>83</v>
      </c>
      <c r="G353" s="231"/>
      <c r="H353" s="234">
        <v>2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152</v>
      </c>
      <c r="AU353" s="240" t="s">
        <v>83</v>
      </c>
      <c r="AV353" s="14" t="s">
        <v>83</v>
      </c>
      <c r="AW353" s="14" t="s">
        <v>30</v>
      </c>
      <c r="AX353" s="14" t="s">
        <v>73</v>
      </c>
      <c r="AY353" s="240" t="s">
        <v>144</v>
      </c>
    </row>
    <row r="354" spans="1:65" s="15" customFormat="1" ht="11.25">
      <c r="B354" s="241"/>
      <c r="C354" s="242"/>
      <c r="D354" s="221" t="s">
        <v>152</v>
      </c>
      <c r="E354" s="243" t="s">
        <v>1</v>
      </c>
      <c r="F354" s="244" t="s">
        <v>155</v>
      </c>
      <c r="G354" s="242"/>
      <c r="H354" s="245">
        <v>2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AT354" s="251" t="s">
        <v>152</v>
      </c>
      <c r="AU354" s="251" t="s">
        <v>83</v>
      </c>
      <c r="AV354" s="15" t="s">
        <v>150</v>
      </c>
      <c r="AW354" s="15" t="s">
        <v>30</v>
      </c>
      <c r="AX354" s="15" t="s">
        <v>81</v>
      </c>
      <c r="AY354" s="251" t="s">
        <v>144</v>
      </c>
    </row>
    <row r="355" spans="1:65" s="2" customFormat="1" ht="16.5" customHeight="1">
      <c r="A355" s="35"/>
      <c r="B355" s="36"/>
      <c r="C355" s="252" t="s">
        <v>280</v>
      </c>
      <c r="D355" s="252" t="s">
        <v>213</v>
      </c>
      <c r="E355" s="253" t="s">
        <v>701</v>
      </c>
      <c r="F355" s="254" t="s">
        <v>702</v>
      </c>
      <c r="G355" s="255" t="s">
        <v>424</v>
      </c>
      <c r="H355" s="256">
        <v>2</v>
      </c>
      <c r="I355" s="257"/>
      <c r="J355" s="258">
        <f>ROUND(I355*H355,2)</f>
        <v>0</v>
      </c>
      <c r="K355" s="259"/>
      <c r="L355" s="260"/>
      <c r="M355" s="261" t="s">
        <v>1</v>
      </c>
      <c r="N355" s="262" t="s">
        <v>38</v>
      </c>
      <c r="O355" s="72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7" t="s">
        <v>158</v>
      </c>
      <c r="AT355" s="217" t="s">
        <v>213</v>
      </c>
      <c r="AU355" s="217" t="s">
        <v>83</v>
      </c>
      <c r="AY355" s="18" t="s">
        <v>144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81</v>
      </c>
      <c r="BK355" s="218">
        <f>ROUND(I355*H355,2)</f>
        <v>0</v>
      </c>
      <c r="BL355" s="18" t="s">
        <v>150</v>
      </c>
      <c r="BM355" s="217" t="s">
        <v>430</v>
      </c>
    </row>
    <row r="356" spans="1:65" s="13" customFormat="1" ht="11.25">
      <c r="B356" s="219"/>
      <c r="C356" s="220"/>
      <c r="D356" s="221" t="s">
        <v>152</v>
      </c>
      <c r="E356" s="222" t="s">
        <v>1</v>
      </c>
      <c r="F356" s="223" t="s">
        <v>668</v>
      </c>
      <c r="G356" s="220"/>
      <c r="H356" s="222" t="s">
        <v>1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152</v>
      </c>
      <c r="AU356" s="229" t="s">
        <v>83</v>
      </c>
      <c r="AV356" s="13" t="s">
        <v>81</v>
      </c>
      <c r="AW356" s="13" t="s">
        <v>30</v>
      </c>
      <c r="AX356" s="13" t="s">
        <v>73</v>
      </c>
      <c r="AY356" s="229" t="s">
        <v>144</v>
      </c>
    </row>
    <row r="357" spans="1:65" s="14" customFormat="1" ht="11.25">
      <c r="B357" s="230"/>
      <c r="C357" s="231"/>
      <c r="D357" s="221" t="s">
        <v>152</v>
      </c>
      <c r="E357" s="232" t="s">
        <v>1</v>
      </c>
      <c r="F357" s="233" t="s">
        <v>669</v>
      </c>
      <c r="G357" s="231"/>
      <c r="H357" s="234">
        <v>2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152</v>
      </c>
      <c r="AU357" s="240" t="s">
        <v>83</v>
      </c>
      <c r="AV357" s="14" t="s">
        <v>83</v>
      </c>
      <c r="AW357" s="14" t="s">
        <v>30</v>
      </c>
      <c r="AX357" s="14" t="s">
        <v>73</v>
      </c>
      <c r="AY357" s="240" t="s">
        <v>144</v>
      </c>
    </row>
    <row r="358" spans="1:65" s="15" customFormat="1" ht="11.25">
      <c r="B358" s="241"/>
      <c r="C358" s="242"/>
      <c r="D358" s="221" t="s">
        <v>152</v>
      </c>
      <c r="E358" s="243" t="s">
        <v>1</v>
      </c>
      <c r="F358" s="244" t="s">
        <v>155</v>
      </c>
      <c r="G358" s="242"/>
      <c r="H358" s="245">
        <v>2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AT358" s="251" t="s">
        <v>152</v>
      </c>
      <c r="AU358" s="251" t="s">
        <v>83</v>
      </c>
      <c r="AV358" s="15" t="s">
        <v>150</v>
      </c>
      <c r="AW358" s="15" t="s">
        <v>30</v>
      </c>
      <c r="AX358" s="15" t="s">
        <v>81</v>
      </c>
      <c r="AY358" s="251" t="s">
        <v>144</v>
      </c>
    </row>
    <row r="359" spans="1:65" s="2" customFormat="1" ht="16.5" customHeight="1">
      <c r="A359" s="35"/>
      <c r="B359" s="36"/>
      <c r="C359" s="205" t="s">
        <v>402</v>
      </c>
      <c r="D359" s="205" t="s">
        <v>146</v>
      </c>
      <c r="E359" s="206" t="s">
        <v>703</v>
      </c>
      <c r="F359" s="207" t="s">
        <v>704</v>
      </c>
      <c r="G359" s="208" t="s">
        <v>264</v>
      </c>
      <c r="H359" s="209">
        <v>304.45</v>
      </c>
      <c r="I359" s="210"/>
      <c r="J359" s="211">
        <f>ROUND(I359*H359,2)</f>
        <v>0</v>
      </c>
      <c r="K359" s="212"/>
      <c r="L359" s="40"/>
      <c r="M359" s="213" t="s">
        <v>1</v>
      </c>
      <c r="N359" s="214" t="s">
        <v>38</v>
      </c>
      <c r="O359" s="72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7" t="s">
        <v>150</v>
      </c>
      <c r="AT359" s="217" t="s">
        <v>146</v>
      </c>
      <c r="AU359" s="217" t="s">
        <v>83</v>
      </c>
      <c r="AY359" s="18" t="s">
        <v>144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8" t="s">
        <v>81</v>
      </c>
      <c r="BK359" s="218">
        <f>ROUND(I359*H359,2)</f>
        <v>0</v>
      </c>
      <c r="BL359" s="18" t="s">
        <v>150</v>
      </c>
      <c r="BM359" s="217" t="s">
        <v>434</v>
      </c>
    </row>
    <row r="360" spans="1:65" s="13" customFormat="1" ht="11.25">
      <c r="B360" s="219"/>
      <c r="C360" s="220"/>
      <c r="D360" s="221" t="s">
        <v>152</v>
      </c>
      <c r="E360" s="222" t="s">
        <v>1</v>
      </c>
      <c r="F360" s="223" t="s">
        <v>613</v>
      </c>
      <c r="G360" s="220"/>
      <c r="H360" s="222" t="s">
        <v>1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152</v>
      </c>
      <c r="AU360" s="229" t="s">
        <v>83</v>
      </c>
      <c r="AV360" s="13" t="s">
        <v>81</v>
      </c>
      <c r="AW360" s="13" t="s">
        <v>30</v>
      </c>
      <c r="AX360" s="13" t="s">
        <v>73</v>
      </c>
      <c r="AY360" s="229" t="s">
        <v>144</v>
      </c>
    </row>
    <row r="361" spans="1:65" s="14" customFormat="1" ht="11.25">
      <c r="B361" s="230"/>
      <c r="C361" s="231"/>
      <c r="D361" s="221" t="s">
        <v>152</v>
      </c>
      <c r="E361" s="232" t="s">
        <v>1</v>
      </c>
      <c r="F361" s="233" t="s">
        <v>705</v>
      </c>
      <c r="G361" s="231"/>
      <c r="H361" s="234">
        <v>304.45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AT361" s="240" t="s">
        <v>152</v>
      </c>
      <c r="AU361" s="240" t="s">
        <v>83</v>
      </c>
      <c r="AV361" s="14" t="s">
        <v>83</v>
      </c>
      <c r="AW361" s="14" t="s">
        <v>30</v>
      </c>
      <c r="AX361" s="14" t="s">
        <v>73</v>
      </c>
      <c r="AY361" s="240" t="s">
        <v>144</v>
      </c>
    </row>
    <row r="362" spans="1:65" s="15" customFormat="1" ht="11.25">
      <c r="B362" s="241"/>
      <c r="C362" s="242"/>
      <c r="D362" s="221" t="s">
        <v>152</v>
      </c>
      <c r="E362" s="243" t="s">
        <v>1</v>
      </c>
      <c r="F362" s="244" t="s">
        <v>155</v>
      </c>
      <c r="G362" s="242"/>
      <c r="H362" s="245">
        <v>304.45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AT362" s="251" t="s">
        <v>152</v>
      </c>
      <c r="AU362" s="251" t="s">
        <v>83</v>
      </c>
      <c r="AV362" s="15" t="s">
        <v>150</v>
      </c>
      <c r="AW362" s="15" t="s">
        <v>30</v>
      </c>
      <c r="AX362" s="15" t="s">
        <v>81</v>
      </c>
      <c r="AY362" s="251" t="s">
        <v>144</v>
      </c>
    </row>
    <row r="363" spans="1:65" s="2" customFormat="1" ht="21.75" customHeight="1">
      <c r="A363" s="35"/>
      <c r="B363" s="36"/>
      <c r="C363" s="205" t="s">
        <v>284</v>
      </c>
      <c r="D363" s="205" t="s">
        <v>146</v>
      </c>
      <c r="E363" s="206" t="s">
        <v>706</v>
      </c>
      <c r="F363" s="207" t="s">
        <v>707</v>
      </c>
      <c r="G363" s="208" t="s">
        <v>424</v>
      </c>
      <c r="H363" s="209">
        <v>16</v>
      </c>
      <c r="I363" s="210"/>
      <c r="J363" s="211">
        <f>ROUND(I363*H363,2)</f>
        <v>0</v>
      </c>
      <c r="K363" s="212"/>
      <c r="L363" s="40"/>
      <c r="M363" s="213" t="s">
        <v>1</v>
      </c>
      <c r="N363" s="214" t="s">
        <v>38</v>
      </c>
      <c r="O363" s="72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7" t="s">
        <v>150</v>
      </c>
      <c r="AT363" s="217" t="s">
        <v>146</v>
      </c>
      <c r="AU363" s="217" t="s">
        <v>83</v>
      </c>
      <c r="AY363" s="18" t="s">
        <v>144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8" t="s">
        <v>81</v>
      </c>
      <c r="BK363" s="218">
        <f>ROUND(I363*H363,2)</f>
        <v>0</v>
      </c>
      <c r="BL363" s="18" t="s">
        <v>150</v>
      </c>
      <c r="BM363" s="217" t="s">
        <v>438</v>
      </c>
    </row>
    <row r="364" spans="1:65" s="13" customFormat="1" ht="11.25">
      <c r="B364" s="219"/>
      <c r="C364" s="220"/>
      <c r="D364" s="221" t="s">
        <v>152</v>
      </c>
      <c r="E364" s="222" t="s">
        <v>1</v>
      </c>
      <c r="F364" s="223" t="s">
        <v>668</v>
      </c>
      <c r="G364" s="220"/>
      <c r="H364" s="222" t="s">
        <v>1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152</v>
      </c>
      <c r="AU364" s="229" t="s">
        <v>83</v>
      </c>
      <c r="AV364" s="13" t="s">
        <v>81</v>
      </c>
      <c r="AW364" s="13" t="s">
        <v>30</v>
      </c>
      <c r="AX364" s="13" t="s">
        <v>73</v>
      </c>
      <c r="AY364" s="229" t="s">
        <v>144</v>
      </c>
    </row>
    <row r="365" spans="1:65" s="14" customFormat="1" ht="11.25">
      <c r="B365" s="230"/>
      <c r="C365" s="231"/>
      <c r="D365" s="221" t="s">
        <v>152</v>
      </c>
      <c r="E365" s="232" t="s">
        <v>1</v>
      </c>
      <c r="F365" s="233" t="s">
        <v>708</v>
      </c>
      <c r="G365" s="231"/>
      <c r="H365" s="234">
        <v>16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152</v>
      </c>
      <c r="AU365" s="240" t="s">
        <v>83</v>
      </c>
      <c r="AV365" s="14" t="s">
        <v>83</v>
      </c>
      <c r="AW365" s="14" t="s">
        <v>30</v>
      </c>
      <c r="AX365" s="14" t="s">
        <v>73</v>
      </c>
      <c r="AY365" s="240" t="s">
        <v>144</v>
      </c>
    </row>
    <row r="366" spans="1:65" s="15" customFormat="1" ht="11.25">
      <c r="B366" s="241"/>
      <c r="C366" s="242"/>
      <c r="D366" s="221" t="s">
        <v>152</v>
      </c>
      <c r="E366" s="243" t="s">
        <v>1</v>
      </c>
      <c r="F366" s="244" t="s">
        <v>155</v>
      </c>
      <c r="G366" s="242"/>
      <c r="H366" s="245">
        <v>16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152</v>
      </c>
      <c r="AU366" s="251" t="s">
        <v>83</v>
      </c>
      <c r="AV366" s="15" t="s">
        <v>150</v>
      </c>
      <c r="AW366" s="15" t="s">
        <v>30</v>
      </c>
      <c r="AX366" s="15" t="s">
        <v>81</v>
      </c>
      <c r="AY366" s="251" t="s">
        <v>144</v>
      </c>
    </row>
    <row r="367" spans="1:65" s="2" customFormat="1" ht="16.5" customHeight="1">
      <c r="A367" s="35"/>
      <c r="B367" s="36"/>
      <c r="C367" s="205" t="s">
        <v>411</v>
      </c>
      <c r="D367" s="205" t="s">
        <v>146</v>
      </c>
      <c r="E367" s="206" t="s">
        <v>709</v>
      </c>
      <c r="F367" s="207" t="s">
        <v>710</v>
      </c>
      <c r="G367" s="208" t="s">
        <v>424</v>
      </c>
      <c r="H367" s="209">
        <v>4</v>
      </c>
      <c r="I367" s="210"/>
      <c r="J367" s="211">
        <f>ROUND(I367*H367,2)</f>
        <v>0</v>
      </c>
      <c r="K367" s="212"/>
      <c r="L367" s="40"/>
      <c r="M367" s="213" t="s">
        <v>1</v>
      </c>
      <c r="N367" s="214" t="s">
        <v>38</v>
      </c>
      <c r="O367" s="72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7" t="s">
        <v>150</v>
      </c>
      <c r="AT367" s="217" t="s">
        <v>146</v>
      </c>
      <c r="AU367" s="217" t="s">
        <v>83</v>
      </c>
      <c r="AY367" s="18" t="s">
        <v>144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8" t="s">
        <v>81</v>
      </c>
      <c r="BK367" s="218">
        <f>ROUND(I367*H367,2)</f>
        <v>0</v>
      </c>
      <c r="BL367" s="18" t="s">
        <v>150</v>
      </c>
      <c r="BM367" s="217" t="s">
        <v>442</v>
      </c>
    </row>
    <row r="368" spans="1:65" s="13" customFormat="1" ht="11.25">
      <c r="B368" s="219"/>
      <c r="C368" s="220"/>
      <c r="D368" s="221" t="s">
        <v>152</v>
      </c>
      <c r="E368" s="222" t="s">
        <v>1</v>
      </c>
      <c r="F368" s="223" t="s">
        <v>668</v>
      </c>
      <c r="G368" s="220"/>
      <c r="H368" s="222" t="s">
        <v>1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152</v>
      </c>
      <c r="AU368" s="229" t="s">
        <v>83</v>
      </c>
      <c r="AV368" s="13" t="s">
        <v>81</v>
      </c>
      <c r="AW368" s="13" t="s">
        <v>30</v>
      </c>
      <c r="AX368" s="13" t="s">
        <v>73</v>
      </c>
      <c r="AY368" s="229" t="s">
        <v>144</v>
      </c>
    </row>
    <row r="369" spans="1:65" s="14" customFormat="1" ht="11.25">
      <c r="B369" s="230"/>
      <c r="C369" s="231"/>
      <c r="D369" s="221" t="s">
        <v>152</v>
      </c>
      <c r="E369" s="232" t="s">
        <v>1</v>
      </c>
      <c r="F369" s="233" t="s">
        <v>711</v>
      </c>
      <c r="G369" s="231"/>
      <c r="H369" s="234">
        <v>4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152</v>
      </c>
      <c r="AU369" s="240" t="s">
        <v>83</v>
      </c>
      <c r="AV369" s="14" t="s">
        <v>83</v>
      </c>
      <c r="AW369" s="14" t="s">
        <v>30</v>
      </c>
      <c r="AX369" s="14" t="s">
        <v>73</v>
      </c>
      <c r="AY369" s="240" t="s">
        <v>144</v>
      </c>
    </row>
    <row r="370" spans="1:65" s="15" customFormat="1" ht="11.25">
      <c r="B370" s="241"/>
      <c r="C370" s="242"/>
      <c r="D370" s="221" t="s">
        <v>152</v>
      </c>
      <c r="E370" s="243" t="s">
        <v>1</v>
      </c>
      <c r="F370" s="244" t="s">
        <v>155</v>
      </c>
      <c r="G370" s="242"/>
      <c r="H370" s="245">
        <v>4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AT370" s="251" t="s">
        <v>152</v>
      </c>
      <c r="AU370" s="251" t="s">
        <v>83</v>
      </c>
      <c r="AV370" s="15" t="s">
        <v>150</v>
      </c>
      <c r="AW370" s="15" t="s">
        <v>30</v>
      </c>
      <c r="AX370" s="15" t="s">
        <v>81</v>
      </c>
      <c r="AY370" s="251" t="s">
        <v>144</v>
      </c>
    </row>
    <row r="371" spans="1:65" s="2" customFormat="1" ht="16.5" customHeight="1">
      <c r="A371" s="35"/>
      <c r="B371" s="36"/>
      <c r="C371" s="205" t="s">
        <v>290</v>
      </c>
      <c r="D371" s="205" t="s">
        <v>146</v>
      </c>
      <c r="E371" s="206" t="s">
        <v>712</v>
      </c>
      <c r="F371" s="207" t="s">
        <v>713</v>
      </c>
      <c r="G371" s="208" t="s">
        <v>264</v>
      </c>
      <c r="H371" s="209">
        <v>24</v>
      </c>
      <c r="I371" s="210"/>
      <c r="J371" s="211">
        <f>ROUND(I371*H371,2)</f>
        <v>0</v>
      </c>
      <c r="K371" s="212"/>
      <c r="L371" s="40"/>
      <c r="M371" s="213" t="s">
        <v>1</v>
      </c>
      <c r="N371" s="214" t="s">
        <v>38</v>
      </c>
      <c r="O371" s="72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7" t="s">
        <v>150</v>
      </c>
      <c r="AT371" s="217" t="s">
        <v>146</v>
      </c>
      <c r="AU371" s="217" t="s">
        <v>83</v>
      </c>
      <c r="AY371" s="18" t="s">
        <v>144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8" t="s">
        <v>81</v>
      </c>
      <c r="BK371" s="218">
        <f>ROUND(I371*H371,2)</f>
        <v>0</v>
      </c>
      <c r="BL371" s="18" t="s">
        <v>150</v>
      </c>
      <c r="BM371" s="217" t="s">
        <v>445</v>
      </c>
    </row>
    <row r="372" spans="1:65" s="14" customFormat="1" ht="11.25">
      <c r="B372" s="230"/>
      <c r="C372" s="231"/>
      <c r="D372" s="221" t="s">
        <v>152</v>
      </c>
      <c r="E372" s="232" t="s">
        <v>1</v>
      </c>
      <c r="F372" s="233" t="s">
        <v>287</v>
      </c>
      <c r="G372" s="231"/>
      <c r="H372" s="234">
        <v>24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152</v>
      </c>
      <c r="AU372" s="240" t="s">
        <v>83</v>
      </c>
      <c r="AV372" s="14" t="s">
        <v>83</v>
      </c>
      <c r="AW372" s="14" t="s">
        <v>30</v>
      </c>
      <c r="AX372" s="14" t="s">
        <v>73</v>
      </c>
      <c r="AY372" s="240" t="s">
        <v>144</v>
      </c>
    </row>
    <row r="373" spans="1:65" s="15" customFormat="1" ht="11.25">
      <c r="B373" s="241"/>
      <c r="C373" s="242"/>
      <c r="D373" s="221" t="s">
        <v>152</v>
      </c>
      <c r="E373" s="243" t="s">
        <v>1</v>
      </c>
      <c r="F373" s="244" t="s">
        <v>155</v>
      </c>
      <c r="G373" s="242"/>
      <c r="H373" s="245">
        <v>24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AT373" s="251" t="s">
        <v>152</v>
      </c>
      <c r="AU373" s="251" t="s">
        <v>83</v>
      </c>
      <c r="AV373" s="15" t="s">
        <v>150</v>
      </c>
      <c r="AW373" s="15" t="s">
        <v>30</v>
      </c>
      <c r="AX373" s="15" t="s">
        <v>81</v>
      </c>
      <c r="AY373" s="251" t="s">
        <v>144</v>
      </c>
    </row>
    <row r="374" spans="1:65" s="2" customFormat="1" ht="21.75" customHeight="1">
      <c r="A374" s="35"/>
      <c r="B374" s="36"/>
      <c r="C374" s="252" t="s">
        <v>421</v>
      </c>
      <c r="D374" s="252" t="s">
        <v>213</v>
      </c>
      <c r="E374" s="253" t="s">
        <v>714</v>
      </c>
      <c r="F374" s="254" t="s">
        <v>715</v>
      </c>
      <c r="G374" s="255" t="s">
        <v>264</v>
      </c>
      <c r="H374" s="256">
        <v>24</v>
      </c>
      <c r="I374" s="257"/>
      <c r="J374" s="258">
        <f>ROUND(I374*H374,2)</f>
        <v>0</v>
      </c>
      <c r="K374" s="259"/>
      <c r="L374" s="260"/>
      <c r="M374" s="261" t="s">
        <v>1</v>
      </c>
      <c r="N374" s="262" t="s">
        <v>38</v>
      </c>
      <c r="O374" s="72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7" t="s">
        <v>158</v>
      </c>
      <c r="AT374" s="217" t="s">
        <v>213</v>
      </c>
      <c r="AU374" s="217" t="s">
        <v>83</v>
      </c>
      <c r="AY374" s="18" t="s">
        <v>144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8" t="s">
        <v>81</v>
      </c>
      <c r="BK374" s="218">
        <f>ROUND(I374*H374,2)</f>
        <v>0</v>
      </c>
      <c r="BL374" s="18" t="s">
        <v>150</v>
      </c>
      <c r="BM374" s="217" t="s">
        <v>449</v>
      </c>
    </row>
    <row r="375" spans="1:65" s="13" customFormat="1" ht="11.25">
      <c r="B375" s="219"/>
      <c r="C375" s="220"/>
      <c r="D375" s="221" t="s">
        <v>152</v>
      </c>
      <c r="E375" s="222" t="s">
        <v>1</v>
      </c>
      <c r="F375" s="223" t="s">
        <v>668</v>
      </c>
      <c r="G375" s="220"/>
      <c r="H375" s="222" t="s">
        <v>1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152</v>
      </c>
      <c r="AU375" s="229" t="s">
        <v>83</v>
      </c>
      <c r="AV375" s="13" t="s">
        <v>81</v>
      </c>
      <c r="AW375" s="13" t="s">
        <v>30</v>
      </c>
      <c r="AX375" s="13" t="s">
        <v>73</v>
      </c>
      <c r="AY375" s="229" t="s">
        <v>144</v>
      </c>
    </row>
    <row r="376" spans="1:65" s="14" customFormat="1" ht="11.25">
      <c r="B376" s="230"/>
      <c r="C376" s="231"/>
      <c r="D376" s="221" t="s">
        <v>152</v>
      </c>
      <c r="E376" s="232" t="s">
        <v>1</v>
      </c>
      <c r="F376" s="233" t="s">
        <v>716</v>
      </c>
      <c r="G376" s="231"/>
      <c r="H376" s="234">
        <v>24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152</v>
      </c>
      <c r="AU376" s="240" t="s">
        <v>83</v>
      </c>
      <c r="AV376" s="14" t="s">
        <v>83</v>
      </c>
      <c r="AW376" s="14" t="s">
        <v>30</v>
      </c>
      <c r="AX376" s="14" t="s">
        <v>73</v>
      </c>
      <c r="AY376" s="240" t="s">
        <v>144</v>
      </c>
    </row>
    <row r="377" spans="1:65" s="15" customFormat="1" ht="11.25">
      <c r="B377" s="241"/>
      <c r="C377" s="242"/>
      <c r="D377" s="221" t="s">
        <v>152</v>
      </c>
      <c r="E377" s="243" t="s">
        <v>1</v>
      </c>
      <c r="F377" s="244" t="s">
        <v>155</v>
      </c>
      <c r="G377" s="242"/>
      <c r="H377" s="245">
        <v>24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AT377" s="251" t="s">
        <v>152</v>
      </c>
      <c r="AU377" s="251" t="s">
        <v>83</v>
      </c>
      <c r="AV377" s="15" t="s">
        <v>150</v>
      </c>
      <c r="AW377" s="15" t="s">
        <v>30</v>
      </c>
      <c r="AX377" s="15" t="s">
        <v>81</v>
      </c>
      <c r="AY377" s="251" t="s">
        <v>144</v>
      </c>
    </row>
    <row r="378" spans="1:65" s="2" customFormat="1" ht="21.75" customHeight="1">
      <c r="A378" s="35"/>
      <c r="B378" s="36"/>
      <c r="C378" s="205" t="s">
        <v>296</v>
      </c>
      <c r="D378" s="205" t="s">
        <v>146</v>
      </c>
      <c r="E378" s="206" t="s">
        <v>717</v>
      </c>
      <c r="F378" s="207" t="s">
        <v>718</v>
      </c>
      <c r="G378" s="208" t="s">
        <v>659</v>
      </c>
      <c r="H378" s="209">
        <v>15</v>
      </c>
      <c r="I378" s="210"/>
      <c r="J378" s="211">
        <f>ROUND(I378*H378,2)</f>
        <v>0</v>
      </c>
      <c r="K378" s="212"/>
      <c r="L378" s="40"/>
      <c r="M378" s="213" t="s">
        <v>1</v>
      </c>
      <c r="N378" s="214" t="s">
        <v>38</v>
      </c>
      <c r="O378" s="72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7" t="s">
        <v>150</v>
      </c>
      <c r="AT378" s="217" t="s">
        <v>146</v>
      </c>
      <c r="AU378" s="217" t="s">
        <v>83</v>
      </c>
      <c r="AY378" s="18" t="s">
        <v>144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8" t="s">
        <v>81</v>
      </c>
      <c r="BK378" s="218">
        <f>ROUND(I378*H378,2)</f>
        <v>0</v>
      </c>
      <c r="BL378" s="18" t="s">
        <v>150</v>
      </c>
      <c r="BM378" s="217" t="s">
        <v>452</v>
      </c>
    </row>
    <row r="379" spans="1:65" s="13" customFormat="1" ht="11.25">
      <c r="B379" s="219"/>
      <c r="C379" s="220"/>
      <c r="D379" s="221" t="s">
        <v>152</v>
      </c>
      <c r="E379" s="222" t="s">
        <v>1</v>
      </c>
      <c r="F379" s="223" t="s">
        <v>668</v>
      </c>
      <c r="G379" s="220"/>
      <c r="H379" s="222" t="s">
        <v>1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152</v>
      </c>
      <c r="AU379" s="229" t="s">
        <v>83</v>
      </c>
      <c r="AV379" s="13" t="s">
        <v>81</v>
      </c>
      <c r="AW379" s="13" t="s">
        <v>30</v>
      </c>
      <c r="AX379" s="13" t="s">
        <v>73</v>
      </c>
      <c r="AY379" s="229" t="s">
        <v>144</v>
      </c>
    </row>
    <row r="380" spans="1:65" s="14" customFormat="1" ht="11.25">
      <c r="B380" s="230"/>
      <c r="C380" s="231"/>
      <c r="D380" s="221" t="s">
        <v>152</v>
      </c>
      <c r="E380" s="232" t="s">
        <v>1</v>
      </c>
      <c r="F380" s="233" t="s">
        <v>719</v>
      </c>
      <c r="G380" s="231"/>
      <c r="H380" s="234">
        <v>15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152</v>
      </c>
      <c r="AU380" s="240" t="s">
        <v>83</v>
      </c>
      <c r="AV380" s="14" t="s">
        <v>83</v>
      </c>
      <c r="AW380" s="14" t="s">
        <v>30</v>
      </c>
      <c r="AX380" s="14" t="s">
        <v>73</v>
      </c>
      <c r="AY380" s="240" t="s">
        <v>144</v>
      </c>
    </row>
    <row r="381" spans="1:65" s="15" customFormat="1" ht="11.25">
      <c r="B381" s="241"/>
      <c r="C381" s="242"/>
      <c r="D381" s="221" t="s">
        <v>152</v>
      </c>
      <c r="E381" s="243" t="s">
        <v>1</v>
      </c>
      <c r="F381" s="244" t="s">
        <v>155</v>
      </c>
      <c r="G381" s="242"/>
      <c r="H381" s="245">
        <v>15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AT381" s="251" t="s">
        <v>152</v>
      </c>
      <c r="AU381" s="251" t="s">
        <v>83</v>
      </c>
      <c r="AV381" s="15" t="s">
        <v>150</v>
      </c>
      <c r="AW381" s="15" t="s">
        <v>30</v>
      </c>
      <c r="AX381" s="15" t="s">
        <v>81</v>
      </c>
      <c r="AY381" s="251" t="s">
        <v>144</v>
      </c>
    </row>
    <row r="382" spans="1:65" s="2" customFormat="1" ht="16.5" customHeight="1">
      <c r="A382" s="35"/>
      <c r="B382" s="36"/>
      <c r="C382" s="205" t="s">
        <v>431</v>
      </c>
      <c r="D382" s="205" t="s">
        <v>146</v>
      </c>
      <c r="E382" s="206" t="s">
        <v>720</v>
      </c>
      <c r="F382" s="207" t="s">
        <v>721</v>
      </c>
      <c r="G382" s="208" t="s">
        <v>659</v>
      </c>
      <c r="H382" s="209">
        <v>2</v>
      </c>
      <c r="I382" s="210"/>
      <c r="J382" s="211">
        <f>ROUND(I382*H382,2)</f>
        <v>0</v>
      </c>
      <c r="K382" s="212"/>
      <c r="L382" s="40"/>
      <c r="M382" s="213" t="s">
        <v>1</v>
      </c>
      <c r="N382" s="214" t="s">
        <v>38</v>
      </c>
      <c r="O382" s="72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7" t="s">
        <v>150</v>
      </c>
      <c r="AT382" s="217" t="s">
        <v>146</v>
      </c>
      <c r="AU382" s="217" t="s">
        <v>83</v>
      </c>
      <c r="AY382" s="18" t="s">
        <v>144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81</v>
      </c>
      <c r="BK382" s="218">
        <f>ROUND(I382*H382,2)</f>
        <v>0</v>
      </c>
      <c r="BL382" s="18" t="s">
        <v>150</v>
      </c>
      <c r="BM382" s="217" t="s">
        <v>456</v>
      </c>
    </row>
    <row r="383" spans="1:65" s="13" customFormat="1" ht="11.25">
      <c r="B383" s="219"/>
      <c r="C383" s="220"/>
      <c r="D383" s="221" t="s">
        <v>152</v>
      </c>
      <c r="E383" s="222" t="s">
        <v>1</v>
      </c>
      <c r="F383" s="223" t="s">
        <v>668</v>
      </c>
      <c r="G383" s="220"/>
      <c r="H383" s="222" t="s">
        <v>1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152</v>
      </c>
      <c r="AU383" s="229" t="s">
        <v>83</v>
      </c>
      <c r="AV383" s="13" t="s">
        <v>81</v>
      </c>
      <c r="AW383" s="13" t="s">
        <v>30</v>
      </c>
      <c r="AX383" s="13" t="s">
        <v>73</v>
      </c>
      <c r="AY383" s="229" t="s">
        <v>144</v>
      </c>
    </row>
    <row r="384" spans="1:65" s="14" customFormat="1" ht="11.25">
      <c r="B384" s="230"/>
      <c r="C384" s="231"/>
      <c r="D384" s="221" t="s">
        <v>152</v>
      </c>
      <c r="E384" s="232" t="s">
        <v>1</v>
      </c>
      <c r="F384" s="233" t="s">
        <v>669</v>
      </c>
      <c r="G384" s="231"/>
      <c r="H384" s="234">
        <v>2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152</v>
      </c>
      <c r="AU384" s="240" t="s">
        <v>83</v>
      </c>
      <c r="AV384" s="14" t="s">
        <v>83</v>
      </c>
      <c r="AW384" s="14" t="s">
        <v>30</v>
      </c>
      <c r="AX384" s="14" t="s">
        <v>73</v>
      </c>
      <c r="AY384" s="240" t="s">
        <v>144</v>
      </c>
    </row>
    <row r="385" spans="1:65" s="15" customFormat="1" ht="11.25">
      <c r="B385" s="241"/>
      <c r="C385" s="242"/>
      <c r="D385" s="221" t="s">
        <v>152</v>
      </c>
      <c r="E385" s="243" t="s">
        <v>1</v>
      </c>
      <c r="F385" s="244" t="s">
        <v>155</v>
      </c>
      <c r="G385" s="242"/>
      <c r="H385" s="245">
        <v>2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AT385" s="251" t="s">
        <v>152</v>
      </c>
      <c r="AU385" s="251" t="s">
        <v>83</v>
      </c>
      <c r="AV385" s="15" t="s">
        <v>150</v>
      </c>
      <c r="AW385" s="15" t="s">
        <v>30</v>
      </c>
      <c r="AX385" s="15" t="s">
        <v>81</v>
      </c>
      <c r="AY385" s="251" t="s">
        <v>144</v>
      </c>
    </row>
    <row r="386" spans="1:65" s="2" customFormat="1" ht="16.5" customHeight="1">
      <c r="A386" s="35"/>
      <c r="B386" s="36"/>
      <c r="C386" s="205" t="s">
        <v>435</v>
      </c>
      <c r="D386" s="205" t="s">
        <v>146</v>
      </c>
      <c r="E386" s="206" t="s">
        <v>722</v>
      </c>
      <c r="F386" s="207" t="s">
        <v>723</v>
      </c>
      <c r="G386" s="208" t="s">
        <v>424</v>
      </c>
      <c r="H386" s="209">
        <v>1</v>
      </c>
      <c r="I386" s="210"/>
      <c r="J386" s="211">
        <f>ROUND(I386*H386,2)</f>
        <v>0</v>
      </c>
      <c r="K386" s="212"/>
      <c r="L386" s="40"/>
      <c r="M386" s="213" t="s">
        <v>1</v>
      </c>
      <c r="N386" s="214" t="s">
        <v>38</v>
      </c>
      <c r="O386" s="72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7" t="s">
        <v>150</v>
      </c>
      <c r="AT386" s="217" t="s">
        <v>146</v>
      </c>
      <c r="AU386" s="217" t="s">
        <v>83</v>
      </c>
      <c r="AY386" s="18" t="s">
        <v>144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81</v>
      </c>
      <c r="BK386" s="218">
        <f>ROUND(I386*H386,2)</f>
        <v>0</v>
      </c>
      <c r="BL386" s="18" t="s">
        <v>150</v>
      </c>
      <c r="BM386" s="217" t="s">
        <v>459</v>
      </c>
    </row>
    <row r="387" spans="1:65" s="13" customFormat="1" ht="11.25">
      <c r="B387" s="219"/>
      <c r="C387" s="220"/>
      <c r="D387" s="221" t="s">
        <v>152</v>
      </c>
      <c r="E387" s="222" t="s">
        <v>1</v>
      </c>
      <c r="F387" s="223" t="s">
        <v>613</v>
      </c>
      <c r="G387" s="220"/>
      <c r="H387" s="222" t="s">
        <v>1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152</v>
      </c>
      <c r="AU387" s="229" t="s">
        <v>83</v>
      </c>
      <c r="AV387" s="13" t="s">
        <v>81</v>
      </c>
      <c r="AW387" s="13" t="s">
        <v>30</v>
      </c>
      <c r="AX387" s="13" t="s">
        <v>73</v>
      </c>
      <c r="AY387" s="229" t="s">
        <v>144</v>
      </c>
    </row>
    <row r="388" spans="1:65" s="14" customFormat="1" ht="11.25">
      <c r="B388" s="230"/>
      <c r="C388" s="231"/>
      <c r="D388" s="221" t="s">
        <v>152</v>
      </c>
      <c r="E388" s="232" t="s">
        <v>1</v>
      </c>
      <c r="F388" s="233" t="s">
        <v>620</v>
      </c>
      <c r="G388" s="231"/>
      <c r="H388" s="234">
        <v>1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AT388" s="240" t="s">
        <v>152</v>
      </c>
      <c r="AU388" s="240" t="s">
        <v>83</v>
      </c>
      <c r="AV388" s="14" t="s">
        <v>83</v>
      </c>
      <c r="AW388" s="14" t="s">
        <v>30</v>
      </c>
      <c r="AX388" s="14" t="s">
        <v>73</v>
      </c>
      <c r="AY388" s="240" t="s">
        <v>144</v>
      </c>
    </row>
    <row r="389" spans="1:65" s="15" customFormat="1" ht="11.25">
      <c r="B389" s="241"/>
      <c r="C389" s="242"/>
      <c r="D389" s="221" t="s">
        <v>152</v>
      </c>
      <c r="E389" s="243" t="s">
        <v>1</v>
      </c>
      <c r="F389" s="244" t="s">
        <v>155</v>
      </c>
      <c r="G389" s="242"/>
      <c r="H389" s="245">
        <v>1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152</v>
      </c>
      <c r="AU389" s="251" t="s">
        <v>83</v>
      </c>
      <c r="AV389" s="15" t="s">
        <v>150</v>
      </c>
      <c r="AW389" s="15" t="s">
        <v>30</v>
      </c>
      <c r="AX389" s="15" t="s">
        <v>81</v>
      </c>
      <c r="AY389" s="251" t="s">
        <v>144</v>
      </c>
    </row>
    <row r="390" spans="1:65" s="2" customFormat="1" ht="16.5" customHeight="1">
      <c r="A390" s="35"/>
      <c r="B390" s="36"/>
      <c r="C390" s="205" t="s">
        <v>439</v>
      </c>
      <c r="D390" s="205" t="s">
        <v>146</v>
      </c>
      <c r="E390" s="206" t="s">
        <v>724</v>
      </c>
      <c r="F390" s="207" t="s">
        <v>725</v>
      </c>
      <c r="G390" s="208" t="s">
        <v>424</v>
      </c>
      <c r="H390" s="209">
        <v>1</v>
      </c>
      <c r="I390" s="210"/>
      <c r="J390" s="211">
        <f>ROUND(I390*H390,2)</f>
        <v>0</v>
      </c>
      <c r="K390" s="212"/>
      <c r="L390" s="40"/>
      <c r="M390" s="213" t="s">
        <v>1</v>
      </c>
      <c r="N390" s="214" t="s">
        <v>38</v>
      </c>
      <c r="O390" s="72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17" t="s">
        <v>150</v>
      </c>
      <c r="AT390" s="217" t="s">
        <v>146</v>
      </c>
      <c r="AU390" s="217" t="s">
        <v>83</v>
      </c>
      <c r="AY390" s="18" t="s">
        <v>144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8" t="s">
        <v>81</v>
      </c>
      <c r="BK390" s="218">
        <f>ROUND(I390*H390,2)</f>
        <v>0</v>
      </c>
      <c r="BL390" s="18" t="s">
        <v>150</v>
      </c>
      <c r="BM390" s="217" t="s">
        <v>463</v>
      </c>
    </row>
    <row r="391" spans="1:65" s="13" customFormat="1" ht="11.25">
      <c r="B391" s="219"/>
      <c r="C391" s="220"/>
      <c r="D391" s="221" t="s">
        <v>152</v>
      </c>
      <c r="E391" s="222" t="s">
        <v>1</v>
      </c>
      <c r="F391" s="223" t="s">
        <v>613</v>
      </c>
      <c r="G391" s="220"/>
      <c r="H391" s="222" t="s">
        <v>1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152</v>
      </c>
      <c r="AU391" s="229" t="s">
        <v>83</v>
      </c>
      <c r="AV391" s="13" t="s">
        <v>81</v>
      </c>
      <c r="AW391" s="13" t="s">
        <v>30</v>
      </c>
      <c r="AX391" s="13" t="s">
        <v>73</v>
      </c>
      <c r="AY391" s="229" t="s">
        <v>144</v>
      </c>
    </row>
    <row r="392" spans="1:65" s="14" customFormat="1" ht="11.25">
      <c r="B392" s="230"/>
      <c r="C392" s="231"/>
      <c r="D392" s="221" t="s">
        <v>152</v>
      </c>
      <c r="E392" s="232" t="s">
        <v>1</v>
      </c>
      <c r="F392" s="233" t="s">
        <v>620</v>
      </c>
      <c r="G392" s="231"/>
      <c r="H392" s="234">
        <v>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152</v>
      </c>
      <c r="AU392" s="240" t="s">
        <v>83</v>
      </c>
      <c r="AV392" s="14" t="s">
        <v>83</v>
      </c>
      <c r="AW392" s="14" t="s">
        <v>30</v>
      </c>
      <c r="AX392" s="14" t="s">
        <v>73</v>
      </c>
      <c r="AY392" s="240" t="s">
        <v>144</v>
      </c>
    </row>
    <row r="393" spans="1:65" s="15" customFormat="1" ht="11.25">
      <c r="B393" s="241"/>
      <c r="C393" s="242"/>
      <c r="D393" s="221" t="s">
        <v>152</v>
      </c>
      <c r="E393" s="243" t="s">
        <v>1</v>
      </c>
      <c r="F393" s="244" t="s">
        <v>155</v>
      </c>
      <c r="G393" s="242"/>
      <c r="H393" s="245">
        <v>1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AT393" s="251" t="s">
        <v>152</v>
      </c>
      <c r="AU393" s="251" t="s">
        <v>83</v>
      </c>
      <c r="AV393" s="15" t="s">
        <v>150</v>
      </c>
      <c r="AW393" s="15" t="s">
        <v>30</v>
      </c>
      <c r="AX393" s="15" t="s">
        <v>81</v>
      </c>
      <c r="AY393" s="251" t="s">
        <v>144</v>
      </c>
    </row>
    <row r="394" spans="1:65" s="12" customFormat="1" ht="22.9" customHeight="1">
      <c r="B394" s="189"/>
      <c r="C394" s="190"/>
      <c r="D394" s="191" t="s">
        <v>72</v>
      </c>
      <c r="E394" s="203" t="s">
        <v>543</v>
      </c>
      <c r="F394" s="203" t="s">
        <v>544</v>
      </c>
      <c r="G394" s="190"/>
      <c r="H394" s="190"/>
      <c r="I394" s="193"/>
      <c r="J394" s="204">
        <f>BK394</f>
        <v>0</v>
      </c>
      <c r="K394" s="190"/>
      <c r="L394" s="195"/>
      <c r="M394" s="196"/>
      <c r="N394" s="197"/>
      <c r="O394" s="197"/>
      <c r="P394" s="198">
        <v>0</v>
      </c>
      <c r="Q394" s="197"/>
      <c r="R394" s="198">
        <v>0</v>
      </c>
      <c r="S394" s="197"/>
      <c r="T394" s="199">
        <v>0</v>
      </c>
      <c r="AR394" s="200" t="s">
        <v>81</v>
      </c>
      <c r="AT394" s="201" t="s">
        <v>72</v>
      </c>
      <c r="AU394" s="201" t="s">
        <v>81</v>
      </c>
      <c r="AY394" s="200" t="s">
        <v>144</v>
      </c>
      <c r="BK394" s="202">
        <v>0</v>
      </c>
    </row>
    <row r="395" spans="1:65" s="12" customFormat="1" ht="22.9" customHeight="1">
      <c r="B395" s="189"/>
      <c r="C395" s="190"/>
      <c r="D395" s="191" t="s">
        <v>72</v>
      </c>
      <c r="E395" s="203" t="s">
        <v>726</v>
      </c>
      <c r="F395" s="203" t="s">
        <v>544</v>
      </c>
      <c r="G395" s="190"/>
      <c r="H395" s="190"/>
      <c r="I395" s="193"/>
      <c r="J395" s="204">
        <f>BK395</f>
        <v>0</v>
      </c>
      <c r="K395" s="190"/>
      <c r="L395" s="195"/>
      <c r="M395" s="196"/>
      <c r="N395" s="197"/>
      <c r="O395" s="197"/>
      <c r="P395" s="198">
        <f>P396</f>
        <v>0</v>
      </c>
      <c r="Q395" s="197"/>
      <c r="R395" s="198">
        <f>R396</f>
        <v>0</v>
      </c>
      <c r="S395" s="197"/>
      <c r="T395" s="199">
        <f>T396</f>
        <v>0</v>
      </c>
      <c r="AR395" s="200" t="s">
        <v>81</v>
      </c>
      <c r="AT395" s="201" t="s">
        <v>72</v>
      </c>
      <c r="AU395" s="201" t="s">
        <v>81</v>
      </c>
      <c r="AY395" s="200" t="s">
        <v>144</v>
      </c>
      <c r="BK395" s="202">
        <f>BK396</f>
        <v>0</v>
      </c>
    </row>
    <row r="396" spans="1:65" s="2" customFormat="1" ht="21.75" customHeight="1">
      <c r="A396" s="35"/>
      <c r="B396" s="36"/>
      <c r="C396" s="205" t="s">
        <v>307</v>
      </c>
      <c r="D396" s="205" t="s">
        <v>146</v>
      </c>
      <c r="E396" s="206" t="s">
        <v>552</v>
      </c>
      <c r="F396" s="207" t="s">
        <v>553</v>
      </c>
      <c r="G396" s="208" t="s">
        <v>216</v>
      </c>
      <c r="H396" s="209">
        <v>10</v>
      </c>
      <c r="I396" s="210"/>
      <c r="J396" s="211">
        <f>ROUND(I396*H396,2)</f>
        <v>0</v>
      </c>
      <c r="K396" s="212"/>
      <c r="L396" s="40"/>
      <c r="M396" s="263" t="s">
        <v>1</v>
      </c>
      <c r="N396" s="264" t="s">
        <v>38</v>
      </c>
      <c r="O396" s="265"/>
      <c r="P396" s="266">
        <f>O396*H396</f>
        <v>0</v>
      </c>
      <c r="Q396" s="266">
        <v>0</v>
      </c>
      <c r="R396" s="266">
        <f>Q396*H396</f>
        <v>0</v>
      </c>
      <c r="S396" s="266">
        <v>0</v>
      </c>
      <c r="T396" s="26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7" t="s">
        <v>150</v>
      </c>
      <c r="AT396" s="217" t="s">
        <v>146</v>
      </c>
      <c r="AU396" s="217" t="s">
        <v>83</v>
      </c>
      <c r="AY396" s="18" t="s">
        <v>144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8" t="s">
        <v>81</v>
      </c>
      <c r="BK396" s="218">
        <f>ROUND(I396*H396,2)</f>
        <v>0</v>
      </c>
      <c r="BL396" s="18" t="s">
        <v>150</v>
      </c>
      <c r="BM396" s="217" t="s">
        <v>504</v>
      </c>
    </row>
    <row r="397" spans="1:65" s="2" customFormat="1" ht="6.95" customHeight="1">
      <c r="A397" s="35"/>
      <c r="B397" s="55"/>
      <c r="C397" s="56"/>
      <c r="D397" s="56"/>
      <c r="E397" s="56"/>
      <c r="F397" s="56"/>
      <c r="G397" s="56"/>
      <c r="H397" s="56"/>
      <c r="I397" s="153"/>
      <c r="J397" s="56"/>
      <c r="K397" s="56"/>
      <c r="L397" s="40"/>
      <c r="M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</row>
  </sheetData>
  <sheetProtection algorithmName="SHA-512" hashValue="Up8SoIJbhH8T2SLbBOuBpvAO1W/1lOaMJBJ2eAg3AJ5bXv0OnXQmFcQqWJ4DPlhTOOYyVyUwZYeb4JvZ7LbhWQ==" saltValue="d5zH9OPvGzWdRAPIK/tbeRI3eM8O1RwXmWy/d3SNrvw4lI+RikLhyGaTdGyfw2cV3pM0MAmHOvf/KYvehX86uQ==" spinCount="100000" sheet="1" objects="1" scenarios="1" formatColumns="0" formatRows="0" autoFilter="0"/>
  <autoFilter ref="C122:K39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89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727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ROUND((SUM(BE122:BE276)),  2)</f>
        <v>0</v>
      </c>
      <c r="G33" s="35"/>
      <c r="H33" s="35"/>
      <c r="I33" s="132">
        <v>0.21</v>
      </c>
      <c r="J33" s="131">
        <f>ROUND(((SUM(BE122:BE276))*I33),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ROUND((SUM(BF122:BF276)),  2)</f>
        <v>0</v>
      </c>
      <c r="G34" s="35"/>
      <c r="H34" s="35"/>
      <c r="I34" s="132">
        <v>0.15</v>
      </c>
      <c r="J34" s="131">
        <f>ROUND(((SUM(BF122:BF276))*I34),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ROUND((SUM(BG122:BG276)),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ROUND((SUM(BH122:BH276)),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ROUND((SUM(BI122:BI276)),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 02 (1) - 2 - Přípojky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J123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J124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J197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124</v>
      </c>
      <c r="E100" s="172"/>
      <c r="F100" s="172"/>
      <c r="G100" s="172"/>
      <c r="H100" s="172"/>
      <c r="I100" s="173"/>
      <c r="J100" s="174">
        <f>J202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126</v>
      </c>
      <c r="E101" s="172"/>
      <c r="F101" s="172"/>
      <c r="G101" s="172"/>
      <c r="H101" s="172"/>
      <c r="I101" s="173"/>
      <c r="J101" s="174">
        <f>J207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556</v>
      </c>
      <c r="E102" s="172"/>
      <c r="F102" s="172"/>
      <c r="G102" s="172"/>
      <c r="H102" s="172"/>
      <c r="I102" s="173"/>
      <c r="J102" s="174">
        <f>J274</f>
        <v>0</v>
      </c>
      <c r="K102" s="170"/>
      <c r="L102" s="175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16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3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56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129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35" t="str">
        <f>E7</f>
        <v>Výstavba tdi Za Střelnicí III, Lanškroun 999</v>
      </c>
      <c r="F112" s="336"/>
      <c r="G112" s="336"/>
      <c r="H112" s="336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114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91" t="str">
        <f>E9</f>
        <v>III. E 02 (1) - 2 - Přípojky</v>
      </c>
      <c r="F114" s="337"/>
      <c r="G114" s="337"/>
      <c r="H114" s="3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118" t="s">
        <v>22</v>
      </c>
      <c r="J116" s="67" t="str">
        <f>IF(J12="","",J12)</f>
        <v>27. 12. 2019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118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118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76"/>
      <c r="B121" s="177"/>
      <c r="C121" s="178" t="s">
        <v>130</v>
      </c>
      <c r="D121" s="179" t="s">
        <v>58</v>
      </c>
      <c r="E121" s="179" t="s">
        <v>54</v>
      </c>
      <c r="F121" s="179" t="s">
        <v>55</v>
      </c>
      <c r="G121" s="179" t="s">
        <v>131</v>
      </c>
      <c r="H121" s="179" t="s">
        <v>132</v>
      </c>
      <c r="I121" s="180" t="s">
        <v>133</v>
      </c>
      <c r="J121" s="181" t="s">
        <v>118</v>
      </c>
      <c r="K121" s="182" t="s">
        <v>134</v>
      </c>
      <c r="L121" s="183"/>
      <c r="M121" s="76" t="s">
        <v>1</v>
      </c>
      <c r="N121" s="77" t="s">
        <v>37</v>
      </c>
      <c r="O121" s="77" t="s">
        <v>135</v>
      </c>
      <c r="P121" s="77" t="s">
        <v>136</v>
      </c>
      <c r="Q121" s="77" t="s">
        <v>137</v>
      </c>
      <c r="R121" s="77" t="s">
        <v>138</v>
      </c>
      <c r="S121" s="77" t="s">
        <v>139</v>
      </c>
      <c r="T121" s="78" t="s">
        <v>140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</row>
    <row r="122" spans="1:65" s="2" customFormat="1" ht="22.9" customHeight="1">
      <c r="A122" s="35"/>
      <c r="B122" s="36"/>
      <c r="C122" s="83" t="s">
        <v>141</v>
      </c>
      <c r="D122" s="37"/>
      <c r="E122" s="37"/>
      <c r="F122" s="37"/>
      <c r="G122" s="37"/>
      <c r="H122" s="37"/>
      <c r="I122" s="116"/>
      <c r="J122" s="184">
        <f>BK122</f>
        <v>0</v>
      </c>
      <c r="K122" s="37"/>
      <c r="L122" s="40"/>
      <c r="M122" s="79"/>
      <c r="N122" s="185"/>
      <c r="O122" s="80"/>
      <c r="P122" s="186">
        <f>P123</f>
        <v>0</v>
      </c>
      <c r="Q122" s="80"/>
      <c r="R122" s="186">
        <f>R123</f>
        <v>0</v>
      </c>
      <c r="S122" s="80"/>
      <c r="T122" s="18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120</v>
      </c>
      <c r="BK122" s="188">
        <f>BK123</f>
        <v>0</v>
      </c>
    </row>
    <row r="123" spans="1:65" s="12" customFormat="1" ht="25.9" customHeight="1">
      <c r="B123" s="189"/>
      <c r="C123" s="190"/>
      <c r="D123" s="191" t="s">
        <v>72</v>
      </c>
      <c r="E123" s="192" t="s">
        <v>142</v>
      </c>
      <c r="F123" s="192" t="s">
        <v>143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P124+P197+P202+P207+P274</f>
        <v>0</v>
      </c>
      <c r="Q123" s="197"/>
      <c r="R123" s="198">
        <f>R124+R197+R202+R207+R274</f>
        <v>0</v>
      </c>
      <c r="S123" s="197"/>
      <c r="T123" s="199">
        <f>T124+T197+T202+T207+T274</f>
        <v>0</v>
      </c>
      <c r="AR123" s="200" t="s">
        <v>81</v>
      </c>
      <c r="AT123" s="201" t="s">
        <v>72</v>
      </c>
      <c r="AU123" s="201" t="s">
        <v>73</v>
      </c>
      <c r="AY123" s="200" t="s">
        <v>144</v>
      </c>
      <c r="BK123" s="202">
        <f>BK124+BK197+BK202+BK207+BK274</f>
        <v>0</v>
      </c>
    </row>
    <row r="124" spans="1:65" s="12" customFormat="1" ht="22.9" customHeight="1">
      <c r="B124" s="189"/>
      <c r="C124" s="190"/>
      <c r="D124" s="191" t="s">
        <v>72</v>
      </c>
      <c r="E124" s="203" t="s">
        <v>81</v>
      </c>
      <c r="F124" s="203" t="s">
        <v>145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SUM(P125:P196)</f>
        <v>0</v>
      </c>
      <c r="Q124" s="197"/>
      <c r="R124" s="198">
        <f>SUM(R125:R196)</f>
        <v>0</v>
      </c>
      <c r="S124" s="197"/>
      <c r="T124" s="199">
        <f>SUM(T125:T196)</f>
        <v>0</v>
      </c>
      <c r="AR124" s="200" t="s">
        <v>81</v>
      </c>
      <c r="AT124" s="201" t="s">
        <v>72</v>
      </c>
      <c r="AU124" s="201" t="s">
        <v>81</v>
      </c>
      <c r="AY124" s="200" t="s">
        <v>144</v>
      </c>
      <c r="BK124" s="202">
        <f>SUM(BK125:BK196)</f>
        <v>0</v>
      </c>
    </row>
    <row r="125" spans="1:65" s="2" customFormat="1" ht="21.75" customHeight="1">
      <c r="A125" s="35"/>
      <c r="B125" s="36"/>
      <c r="C125" s="205" t="s">
        <v>81</v>
      </c>
      <c r="D125" s="205" t="s">
        <v>146</v>
      </c>
      <c r="E125" s="206" t="s">
        <v>728</v>
      </c>
      <c r="F125" s="207" t="s">
        <v>729</v>
      </c>
      <c r="G125" s="208" t="s">
        <v>730</v>
      </c>
      <c r="H125" s="209">
        <v>60</v>
      </c>
      <c r="I125" s="210"/>
      <c r="J125" s="211">
        <f>ROUND(I125*H125,2)</f>
        <v>0</v>
      </c>
      <c r="K125" s="212"/>
      <c r="L125" s="40"/>
      <c r="M125" s="213" t="s">
        <v>1</v>
      </c>
      <c r="N125" s="214" t="s">
        <v>38</v>
      </c>
      <c r="O125" s="72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150</v>
      </c>
      <c r="AT125" s="217" t="s">
        <v>146</v>
      </c>
      <c r="AU125" s="217" t="s">
        <v>83</v>
      </c>
      <c r="AY125" s="18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150</v>
      </c>
      <c r="BM125" s="217" t="s">
        <v>83</v>
      </c>
    </row>
    <row r="126" spans="1:65" s="13" customFormat="1" ht="11.25">
      <c r="B126" s="219"/>
      <c r="C126" s="220"/>
      <c r="D126" s="221" t="s">
        <v>152</v>
      </c>
      <c r="E126" s="222" t="s">
        <v>1</v>
      </c>
      <c r="F126" s="223" t="s">
        <v>731</v>
      </c>
      <c r="G126" s="220"/>
      <c r="H126" s="222" t="s">
        <v>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152</v>
      </c>
      <c r="AU126" s="229" t="s">
        <v>83</v>
      </c>
      <c r="AV126" s="13" t="s">
        <v>81</v>
      </c>
      <c r="AW126" s="13" t="s">
        <v>30</v>
      </c>
      <c r="AX126" s="13" t="s">
        <v>73</v>
      </c>
      <c r="AY126" s="229" t="s">
        <v>144</v>
      </c>
    </row>
    <row r="127" spans="1:65" s="14" customFormat="1" ht="11.25">
      <c r="B127" s="230"/>
      <c r="C127" s="231"/>
      <c r="D127" s="221" t="s">
        <v>152</v>
      </c>
      <c r="E127" s="232" t="s">
        <v>1</v>
      </c>
      <c r="F127" s="233" t="s">
        <v>732</v>
      </c>
      <c r="G127" s="231"/>
      <c r="H127" s="234">
        <v>60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152</v>
      </c>
      <c r="AU127" s="240" t="s">
        <v>83</v>
      </c>
      <c r="AV127" s="14" t="s">
        <v>83</v>
      </c>
      <c r="AW127" s="14" t="s">
        <v>30</v>
      </c>
      <c r="AX127" s="14" t="s">
        <v>73</v>
      </c>
      <c r="AY127" s="240" t="s">
        <v>144</v>
      </c>
    </row>
    <row r="128" spans="1:65" s="15" customFormat="1" ht="11.25">
      <c r="B128" s="241"/>
      <c r="C128" s="242"/>
      <c r="D128" s="221" t="s">
        <v>152</v>
      </c>
      <c r="E128" s="243" t="s">
        <v>1</v>
      </c>
      <c r="F128" s="244" t="s">
        <v>155</v>
      </c>
      <c r="G128" s="242"/>
      <c r="H128" s="245">
        <v>60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152</v>
      </c>
      <c r="AU128" s="251" t="s">
        <v>83</v>
      </c>
      <c r="AV128" s="15" t="s">
        <v>150</v>
      </c>
      <c r="AW128" s="15" t="s">
        <v>30</v>
      </c>
      <c r="AX128" s="15" t="s">
        <v>81</v>
      </c>
      <c r="AY128" s="251" t="s">
        <v>144</v>
      </c>
    </row>
    <row r="129" spans="1:65" s="2" customFormat="1" ht="21.75" customHeight="1">
      <c r="A129" s="35"/>
      <c r="B129" s="36"/>
      <c r="C129" s="205" t="s">
        <v>83</v>
      </c>
      <c r="D129" s="205" t="s">
        <v>146</v>
      </c>
      <c r="E129" s="206" t="s">
        <v>733</v>
      </c>
      <c r="F129" s="207" t="s">
        <v>734</v>
      </c>
      <c r="G129" s="208" t="s">
        <v>735</v>
      </c>
      <c r="H129" s="209">
        <v>5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38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150</v>
      </c>
      <c r="AT129" s="217" t="s">
        <v>146</v>
      </c>
      <c r="AU129" s="217" t="s">
        <v>83</v>
      </c>
      <c r="AY129" s="18" t="s">
        <v>144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81</v>
      </c>
      <c r="BK129" s="218">
        <f>ROUND(I129*H129,2)</f>
        <v>0</v>
      </c>
      <c r="BL129" s="18" t="s">
        <v>150</v>
      </c>
      <c r="BM129" s="217" t="s">
        <v>150</v>
      </c>
    </row>
    <row r="130" spans="1:65" s="13" customFormat="1" ht="11.25">
      <c r="B130" s="219"/>
      <c r="C130" s="220"/>
      <c r="D130" s="221" t="s">
        <v>152</v>
      </c>
      <c r="E130" s="222" t="s">
        <v>1</v>
      </c>
      <c r="F130" s="223" t="s">
        <v>736</v>
      </c>
      <c r="G130" s="220"/>
      <c r="H130" s="222" t="s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152</v>
      </c>
      <c r="AU130" s="229" t="s">
        <v>83</v>
      </c>
      <c r="AV130" s="13" t="s">
        <v>81</v>
      </c>
      <c r="AW130" s="13" t="s">
        <v>30</v>
      </c>
      <c r="AX130" s="13" t="s">
        <v>73</v>
      </c>
      <c r="AY130" s="229" t="s">
        <v>144</v>
      </c>
    </row>
    <row r="131" spans="1:65" s="14" customFormat="1" ht="11.25">
      <c r="B131" s="230"/>
      <c r="C131" s="231"/>
      <c r="D131" s="221" t="s">
        <v>152</v>
      </c>
      <c r="E131" s="232" t="s">
        <v>1</v>
      </c>
      <c r="F131" s="233" t="s">
        <v>176</v>
      </c>
      <c r="G131" s="231"/>
      <c r="H131" s="234">
        <v>5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152</v>
      </c>
      <c r="AU131" s="240" t="s">
        <v>83</v>
      </c>
      <c r="AV131" s="14" t="s">
        <v>83</v>
      </c>
      <c r="AW131" s="14" t="s">
        <v>30</v>
      </c>
      <c r="AX131" s="14" t="s">
        <v>73</v>
      </c>
      <c r="AY131" s="240" t="s">
        <v>144</v>
      </c>
    </row>
    <row r="132" spans="1:65" s="15" customFormat="1" ht="11.25">
      <c r="B132" s="241"/>
      <c r="C132" s="242"/>
      <c r="D132" s="221" t="s">
        <v>152</v>
      </c>
      <c r="E132" s="243" t="s">
        <v>1</v>
      </c>
      <c r="F132" s="244" t="s">
        <v>155</v>
      </c>
      <c r="G132" s="242"/>
      <c r="H132" s="245">
        <v>5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152</v>
      </c>
      <c r="AU132" s="251" t="s">
        <v>83</v>
      </c>
      <c r="AV132" s="15" t="s">
        <v>150</v>
      </c>
      <c r="AW132" s="15" t="s">
        <v>30</v>
      </c>
      <c r="AX132" s="15" t="s">
        <v>81</v>
      </c>
      <c r="AY132" s="251" t="s">
        <v>144</v>
      </c>
    </row>
    <row r="133" spans="1:65" s="2" customFormat="1" ht="21.75" customHeight="1">
      <c r="A133" s="35"/>
      <c r="B133" s="36"/>
      <c r="C133" s="205" t="s">
        <v>160</v>
      </c>
      <c r="D133" s="205" t="s">
        <v>146</v>
      </c>
      <c r="E133" s="206" t="s">
        <v>567</v>
      </c>
      <c r="F133" s="207" t="s">
        <v>568</v>
      </c>
      <c r="G133" s="208" t="s">
        <v>149</v>
      </c>
      <c r="H133" s="209">
        <v>19.125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150</v>
      </c>
      <c r="AT133" s="217" t="s">
        <v>146</v>
      </c>
      <c r="AU133" s="217" t="s">
        <v>83</v>
      </c>
      <c r="AY133" s="18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150</v>
      </c>
      <c r="BM133" s="217" t="s">
        <v>151</v>
      </c>
    </row>
    <row r="134" spans="1:65" s="13" customFormat="1" ht="11.25">
      <c r="B134" s="219"/>
      <c r="C134" s="220"/>
      <c r="D134" s="221" t="s">
        <v>152</v>
      </c>
      <c r="E134" s="222" t="s">
        <v>1</v>
      </c>
      <c r="F134" s="223" t="s">
        <v>570</v>
      </c>
      <c r="G134" s="220"/>
      <c r="H134" s="222" t="s">
        <v>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152</v>
      </c>
      <c r="AU134" s="229" t="s">
        <v>83</v>
      </c>
      <c r="AV134" s="13" t="s">
        <v>81</v>
      </c>
      <c r="AW134" s="13" t="s">
        <v>30</v>
      </c>
      <c r="AX134" s="13" t="s">
        <v>73</v>
      </c>
      <c r="AY134" s="229" t="s">
        <v>144</v>
      </c>
    </row>
    <row r="135" spans="1:65" s="13" customFormat="1" ht="11.25">
      <c r="B135" s="219"/>
      <c r="C135" s="220"/>
      <c r="D135" s="221" t="s">
        <v>152</v>
      </c>
      <c r="E135" s="222" t="s">
        <v>1</v>
      </c>
      <c r="F135" s="223" t="s">
        <v>737</v>
      </c>
      <c r="G135" s="220"/>
      <c r="H135" s="222" t="s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152</v>
      </c>
      <c r="AU135" s="229" t="s">
        <v>83</v>
      </c>
      <c r="AV135" s="13" t="s">
        <v>81</v>
      </c>
      <c r="AW135" s="13" t="s">
        <v>30</v>
      </c>
      <c r="AX135" s="13" t="s">
        <v>73</v>
      </c>
      <c r="AY135" s="229" t="s">
        <v>144</v>
      </c>
    </row>
    <row r="136" spans="1:65" s="14" customFormat="1" ht="11.25">
      <c r="B136" s="230"/>
      <c r="C136" s="231"/>
      <c r="D136" s="221" t="s">
        <v>152</v>
      </c>
      <c r="E136" s="232" t="s">
        <v>1</v>
      </c>
      <c r="F136" s="233" t="s">
        <v>738</v>
      </c>
      <c r="G136" s="231"/>
      <c r="H136" s="234">
        <v>173.85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152</v>
      </c>
      <c r="AU136" s="240" t="s">
        <v>83</v>
      </c>
      <c r="AV136" s="14" t="s">
        <v>83</v>
      </c>
      <c r="AW136" s="14" t="s">
        <v>30</v>
      </c>
      <c r="AX136" s="14" t="s">
        <v>73</v>
      </c>
      <c r="AY136" s="240" t="s">
        <v>144</v>
      </c>
    </row>
    <row r="137" spans="1:65" s="13" customFormat="1" ht="11.25">
      <c r="B137" s="219"/>
      <c r="C137" s="220"/>
      <c r="D137" s="221" t="s">
        <v>152</v>
      </c>
      <c r="E137" s="222" t="s">
        <v>1</v>
      </c>
      <c r="F137" s="223" t="s">
        <v>739</v>
      </c>
      <c r="G137" s="220"/>
      <c r="H137" s="222" t="s">
        <v>1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152</v>
      </c>
      <c r="AU137" s="229" t="s">
        <v>83</v>
      </c>
      <c r="AV137" s="13" t="s">
        <v>81</v>
      </c>
      <c r="AW137" s="13" t="s">
        <v>30</v>
      </c>
      <c r="AX137" s="13" t="s">
        <v>73</v>
      </c>
      <c r="AY137" s="229" t="s">
        <v>144</v>
      </c>
    </row>
    <row r="138" spans="1:65" s="14" customFormat="1" ht="11.25">
      <c r="B138" s="230"/>
      <c r="C138" s="231"/>
      <c r="D138" s="221" t="s">
        <v>152</v>
      </c>
      <c r="E138" s="232" t="s">
        <v>1</v>
      </c>
      <c r="F138" s="233" t="s">
        <v>740</v>
      </c>
      <c r="G138" s="231"/>
      <c r="H138" s="234">
        <v>17.399999999999999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152</v>
      </c>
      <c r="AU138" s="240" t="s">
        <v>83</v>
      </c>
      <c r="AV138" s="14" t="s">
        <v>83</v>
      </c>
      <c r="AW138" s="14" t="s">
        <v>30</v>
      </c>
      <c r="AX138" s="14" t="s">
        <v>73</v>
      </c>
      <c r="AY138" s="240" t="s">
        <v>144</v>
      </c>
    </row>
    <row r="139" spans="1:65" s="14" customFormat="1" ht="11.25">
      <c r="B139" s="230"/>
      <c r="C139" s="231"/>
      <c r="D139" s="221" t="s">
        <v>152</v>
      </c>
      <c r="E139" s="232" t="s">
        <v>1</v>
      </c>
      <c r="F139" s="233" t="s">
        <v>741</v>
      </c>
      <c r="G139" s="231"/>
      <c r="H139" s="234">
        <v>191.25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152</v>
      </c>
      <c r="AU139" s="240" t="s">
        <v>83</v>
      </c>
      <c r="AV139" s="14" t="s">
        <v>83</v>
      </c>
      <c r="AW139" s="14" t="s">
        <v>30</v>
      </c>
      <c r="AX139" s="14" t="s">
        <v>73</v>
      </c>
      <c r="AY139" s="240" t="s">
        <v>144</v>
      </c>
    </row>
    <row r="140" spans="1:65" s="14" customFormat="1" ht="11.25">
      <c r="B140" s="230"/>
      <c r="C140" s="231"/>
      <c r="D140" s="221" t="s">
        <v>152</v>
      </c>
      <c r="E140" s="232" t="s">
        <v>1</v>
      </c>
      <c r="F140" s="233" t="s">
        <v>742</v>
      </c>
      <c r="G140" s="231"/>
      <c r="H140" s="234">
        <v>19.125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152</v>
      </c>
      <c r="AU140" s="240" t="s">
        <v>83</v>
      </c>
      <c r="AV140" s="14" t="s">
        <v>83</v>
      </c>
      <c r="AW140" s="14" t="s">
        <v>30</v>
      </c>
      <c r="AX140" s="14" t="s">
        <v>73</v>
      </c>
      <c r="AY140" s="240" t="s">
        <v>144</v>
      </c>
    </row>
    <row r="141" spans="1:65" s="14" customFormat="1" ht="11.25">
      <c r="B141" s="230"/>
      <c r="C141" s="231"/>
      <c r="D141" s="221" t="s">
        <v>152</v>
      </c>
      <c r="E141" s="232" t="s">
        <v>1</v>
      </c>
      <c r="F141" s="233" t="s">
        <v>743</v>
      </c>
      <c r="G141" s="231"/>
      <c r="H141" s="234">
        <v>19.125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152</v>
      </c>
      <c r="AU141" s="240" t="s">
        <v>83</v>
      </c>
      <c r="AV141" s="14" t="s">
        <v>83</v>
      </c>
      <c r="AW141" s="14" t="s">
        <v>30</v>
      </c>
      <c r="AX141" s="14" t="s">
        <v>81</v>
      </c>
      <c r="AY141" s="240" t="s">
        <v>144</v>
      </c>
    </row>
    <row r="142" spans="1:65" s="2" customFormat="1" ht="21.75" customHeight="1">
      <c r="A142" s="35"/>
      <c r="B142" s="36"/>
      <c r="C142" s="205" t="s">
        <v>150</v>
      </c>
      <c r="D142" s="205" t="s">
        <v>146</v>
      </c>
      <c r="E142" s="206" t="s">
        <v>576</v>
      </c>
      <c r="F142" s="207" t="s">
        <v>577</v>
      </c>
      <c r="G142" s="208" t="s">
        <v>149</v>
      </c>
      <c r="H142" s="209">
        <v>9.5630000000000006</v>
      </c>
      <c r="I142" s="210"/>
      <c r="J142" s="211">
        <f>ROUND(I142*H142,2)</f>
        <v>0</v>
      </c>
      <c r="K142" s="212"/>
      <c r="L142" s="40"/>
      <c r="M142" s="213" t="s">
        <v>1</v>
      </c>
      <c r="N142" s="214" t="s">
        <v>38</v>
      </c>
      <c r="O142" s="72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150</v>
      </c>
      <c r="AT142" s="217" t="s">
        <v>146</v>
      </c>
      <c r="AU142" s="217" t="s">
        <v>83</v>
      </c>
      <c r="AY142" s="18" t="s">
        <v>144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81</v>
      </c>
      <c r="BK142" s="218">
        <f>ROUND(I142*H142,2)</f>
        <v>0</v>
      </c>
      <c r="BL142" s="18" t="s">
        <v>150</v>
      </c>
      <c r="BM142" s="217" t="s">
        <v>158</v>
      </c>
    </row>
    <row r="143" spans="1:65" s="13" customFormat="1" ht="11.25">
      <c r="B143" s="219"/>
      <c r="C143" s="220"/>
      <c r="D143" s="221" t="s">
        <v>152</v>
      </c>
      <c r="E143" s="222" t="s">
        <v>1</v>
      </c>
      <c r="F143" s="223" t="s">
        <v>578</v>
      </c>
      <c r="G143" s="220"/>
      <c r="H143" s="222" t="s">
        <v>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152</v>
      </c>
      <c r="AU143" s="229" t="s">
        <v>83</v>
      </c>
      <c r="AV143" s="13" t="s">
        <v>81</v>
      </c>
      <c r="AW143" s="13" t="s">
        <v>30</v>
      </c>
      <c r="AX143" s="13" t="s">
        <v>73</v>
      </c>
      <c r="AY143" s="229" t="s">
        <v>144</v>
      </c>
    </row>
    <row r="144" spans="1:65" s="14" customFormat="1" ht="11.25">
      <c r="B144" s="230"/>
      <c r="C144" s="231"/>
      <c r="D144" s="221" t="s">
        <v>152</v>
      </c>
      <c r="E144" s="232" t="s">
        <v>1</v>
      </c>
      <c r="F144" s="233" t="s">
        <v>744</v>
      </c>
      <c r="G144" s="231"/>
      <c r="H144" s="234">
        <v>9.5630000000000006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152</v>
      </c>
      <c r="AU144" s="240" t="s">
        <v>83</v>
      </c>
      <c r="AV144" s="14" t="s">
        <v>83</v>
      </c>
      <c r="AW144" s="14" t="s">
        <v>30</v>
      </c>
      <c r="AX144" s="14" t="s">
        <v>73</v>
      </c>
      <c r="AY144" s="240" t="s">
        <v>144</v>
      </c>
    </row>
    <row r="145" spans="1:65" s="15" customFormat="1" ht="11.25">
      <c r="B145" s="241"/>
      <c r="C145" s="242"/>
      <c r="D145" s="221" t="s">
        <v>152</v>
      </c>
      <c r="E145" s="243" t="s">
        <v>1</v>
      </c>
      <c r="F145" s="244" t="s">
        <v>155</v>
      </c>
      <c r="G145" s="242"/>
      <c r="H145" s="245">
        <v>9.5630000000000006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152</v>
      </c>
      <c r="AU145" s="251" t="s">
        <v>83</v>
      </c>
      <c r="AV145" s="15" t="s">
        <v>150</v>
      </c>
      <c r="AW145" s="15" t="s">
        <v>30</v>
      </c>
      <c r="AX145" s="15" t="s">
        <v>81</v>
      </c>
      <c r="AY145" s="251" t="s">
        <v>144</v>
      </c>
    </row>
    <row r="146" spans="1:65" s="2" customFormat="1" ht="21.75" customHeight="1">
      <c r="A146" s="35"/>
      <c r="B146" s="36"/>
      <c r="C146" s="205" t="s">
        <v>176</v>
      </c>
      <c r="D146" s="205" t="s">
        <v>146</v>
      </c>
      <c r="E146" s="206" t="s">
        <v>745</v>
      </c>
      <c r="F146" s="207" t="s">
        <v>746</v>
      </c>
      <c r="G146" s="208" t="s">
        <v>149</v>
      </c>
      <c r="H146" s="209">
        <v>172.125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38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150</v>
      </c>
      <c r="AT146" s="217" t="s">
        <v>146</v>
      </c>
      <c r="AU146" s="217" t="s">
        <v>83</v>
      </c>
      <c r="AY146" s="18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81</v>
      </c>
      <c r="BK146" s="218">
        <f>ROUND(I146*H146,2)</f>
        <v>0</v>
      </c>
      <c r="BL146" s="18" t="s">
        <v>150</v>
      </c>
      <c r="BM146" s="217" t="s">
        <v>163</v>
      </c>
    </row>
    <row r="147" spans="1:65" s="13" customFormat="1" ht="11.25">
      <c r="B147" s="219"/>
      <c r="C147" s="220"/>
      <c r="D147" s="221" t="s">
        <v>152</v>
      </c>
      <c r="E147" s="222" t="s">
        <v>1</v>
      </c>
      <c r="F147" s="223" t="s">
        <v>570</v>
      </c>
      <c r="G147" s="220"/>
      <c r="H147" s="222" t="s">
        <v>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152</v>
      </c>
      <c r="AU147" s="229" t="s">
        <v>83</v>
      </c>
      <c r="AV147" s="13" t="s">
        <v>81</v>
      </c>
      <c r="AW147" s="13" t="s">
        <v>30</v>
      </c>
      <c r="AX147" s="13" t="s">
        <v>73</v>
      </c>
      <c r="AY147" s="229" t="s">
        <v>144</v>
      </c>
    </row>
    <row r="148" spans="1:65" s="13" customFormat="1" ht="11.25">
      <c r="B148" s="219"/>
      <c r="C148" s="220"/>
      <c r="D148" s="221" t="s">
        <v>152</v>
      </c>
      <c r="E148" s="222" t="s">
        <v>1</v>
      </c>
      <c r="F148" s="223" t="s">
        <v>570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83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3" customFormat="1" ht="11.25">
      <c r="B149" s="219"/>
      <c r="C149" s="220"/>
      <c r="D149" s="221" t="s">
        <v>152</v>
      </c>
      <c r="E149" s="222" t="s">
        <v>1</v>
      </c>
      <c r="F149" s="223" t="s">
        <v>737</v>
      </c>
      <c r="G149" s="220"/>
      <c r="H149" s="222" t="s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152</v>
      </c>
      <c r="AU149" s="229" t="s">
        <v>83</v>
      </c>
      <c r="AV149" s="13" t="s">
        <v>81</v>
      </c>
      <c r="AW149" s="13" t="s">
        <v>30</v>
      </c>
      <c r="AX149" s="13" t="s">
        <v>73</v>
      </c>
      <c r="AY149" s="229" t="s">
        <v>144</v>
      </c>
    </row>
    <row r="150" spans="1:65" s="14" customFormat="1" ht="11.25">
      <c r="B150" s="230"/>
      <c r="C150" s="231"/>
      <c r="D150" s="221" t="s">
        <v>152</v>
      </c>
      <c r="E150" s="232" t="s">
        <v>1</v>
      </c>
      <c r="F150" s="233" t="s">
        <v>738</v>
      </c>
      <c r="G150" s="231"/>
      <c r="H150" s="234">
        <v>173.85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152</v>
      </c>
      <c r="AU150" s="240" t="s">
        <v>83</v>
      </c>
      <c r="AV150" s="14" t="s">
        <v>83</v>
      </c>
      <c r="AW150" s="14" t="s">
        <v>30</v>
      </c>
      <c r="AX150" s="14" t="s">
        <v>73</v>
      </c>
      <c r="AY150" s="240" t="s">
        <v>144</v>
      </c>
    </row>
    <row r="151" spans="1:65" s="13" customFormat="1" ht="11.25">
      <c r="B151" s="219"/>
      <c r="C151" s="220"/>
      <c r="D151" s="221" t="s">
        <v>152</v>
      </c>
      <c r="E151" s="222" t="s">
        <v>1</v>
      </c>
      <c r="F151" s="223" t="s">
        <v>739</v>
      </c>
      <c r="G151" s="220"/>
      <c r="H151" s="222" t="s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152</v>
      </c>
      <c r="AU151" s="229" t="s">
        <v>83</v>
      </c>
      <c r="AV151" s="13" t="s">
        <v>81</v>
      </c>
      <c r="AW151" s="13" t="s">
        <v>30</v>
      </c>
      <c r="AX151" s="13" t="s">
        <v>73</v>
      </c>
      <c r="AY151" s="229" t="s">
        <v>144</v>
      </c>
    </row>
    <row r="152" spans="1:65" s="14" customFormat="1" ht="11.25">
      <c r="B152" s="230"/>
      <c r="C152" s="231"/>
      <c r="D152" s="221" t="s">
        <v>152</v>
      </c>
      <c r="E152" s="232" t="s">
        <v>1</v>
      </c>
      <c r="F152" s="233" t="s">
        <v>740</v>
      </c>
      <c r="G152" s="231"/>
      <c r="H152" s="234">
        <v>17.399999999999999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152</v>
      </c>
      <c r="AU152" s="240" t="s">
        <v>83</v>
      </c>
      <c r="AV152" s="14" t="s">
        <v>83</v>
      </c>
      <c r="AW152" s="14" t="s">
        <v>30</v>
      </c>
      <c r="AX152" s="14" t="s">
        <v>73</v>
      </c>
      <c r="AY152" s="240" t="s">
        <v>144</v>
      </c>
    </row>
    <row r="153" spans="1:65" s="14" customFormat="1" ht="11.25">
      <c r="B153" s="230"/>
      <c r="C153" s="231"/>
      <c r="D153" s="221" t="s">
        <v>152</v>
      </c>
      <c r="E153" s="232" t="s">
        <v>1</v>
      </c>
      <c r="F153" s="233" t="s">
        <v>741</v>
      </c>
      <c r="G153" s="231"/>
      <c r="H153" s="234">
        <v>191.25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152</v>
      </c>
      <c r="AU153" s="240" t="s">
        <v>83</v>
      </c>
      <c r="AV153" s="14" t="s">
        <v>83</v>
      </c>
      <c r="AW153" s="14" t="s">
        <v>30</v>
      </c>
      <c r="AX153" s="14" t="s">
        <v>73</v>
      </c>
      <c r="AY153" s="240" t="s">
        <v>144</v>
      </c>
    </row>
    <row r="154" spans="1:65" s="14" customFormat="1" ht="11.25">
      <c r="B154" s="230"/>
      <c r="C154" s="231"/>
      <c r="D154" s="221" t="s">
        <v>152</v>
      </c>
      <c r="E154" s="232" t="s">
        <v>1</v>
      </c>
      <c r="F154" s="233" t="s">
        <v>747</v>
      </c>
      <c r="G154" s="231"/>
      <c r="H154" s="234">
        <v>172.125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152</v>
      </c>
      <c r="AU154" s="240" t="s">
        <v>83</v>
      </c>
      <c r="AV154" s="14" t="s">
        <v>83</v>
      </c>
      <c r="AW154" s="14" t="s">
        <v>30</v>
      </c>
      <c r="AX154" s="14" t="s">
        <v>73</v>
      </c>
      <c r="AY154" s="240" t="s">
        <v>144</v>
      </c>
    </row>
    <row r="155" spans="1:65" s="14" customFormat="1" ht="11.25">
      <c r="B155" s="230"/>
      <c r="C155" s="231"/>
      <c r="D155" s="221" t="s">
        <v>152</v>
      </c>
      <c r="E155" s="232" t="s">
        <v>1</v>
      </c>
      <c r="F155" s="233" t="s">
        <v>748</v>
      </c>
      <c r="G155" s="231"/>
      <c r="H155" s="234">
        <v>172.125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152</v>
      </c>
      <c r="AU155" s="240" t="s">
        <v>83</v>
      </c>
      <c r="AV155" s="14" t="s">
        <v>83</v>
      </c>
      <c r="AW155" s="14" t="s">
        <v>30</v>
      </c>
      <c r="AX155" s="14" t="s">
        <v>81</v>
      </c>
      <c r="AY155" s="240" t="s">
        <v>144</v>
      </c>
    </row>
    <row r="156" spans="1:65" s="2" customFormat="1" ht="21.75" customHeight="1">
      <c r="A156" s="35"/>
      <c r="B156" s="36"/>
      <c r="C156" s="205" t="s">
        <v>151</v>
      </c>
      <c r="D156" s="205" t="s">
        <v>146</v>
      </c>
      <c r="E156" s="206" t="s">
        <v>583</v>
      </c>
      <c r="F156" s="207" t="s">
        <v>584</v>
      </c>
      <c r="G156" s="208" t="s">
        <v>149</v>
      </c>
      <c r="H156" s="209">
        <v>86.063000000000002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38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150</v>
      </c>
      <c r="AT156" s="217" t="s">
        <v>146</v>
      </c>
      <c r="AU156" s="217" t="s">
        <v>83</v>
      </c>
      <c r="AY156" s="18" t="s">
        <v>144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81</v>
      </c>
      <c r="BK156" s="218">
        <f>ROUND(I156*H156,2)</f>
        <v>0</v>
      </c>
      <c r="BL156" s="18" t="s">
        <v>150</v>
      </c>
      <c r="BM156" s="217" t="s">
        <v>168</v>
      </c>
    </row>
    <row r="157" spans="1:65" s="13" customFormat="1" ht="11.25">
      <c r="B157" s="219"/>
      <c r="C157" s="220"/>
      <c r="D157" s="221" t="s">
        <v>152</v>
      </c>
      <c r="E157" s="222" t="s">
        <v>1</v>
      </c>
      <c r="F157" s="223" t="s">
        <v>585</v>
      </c>
      <c r="G157" s="220"/>
      <c r="H157" s="222" t="s">
        <v>1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152</v>
      </c>
      <c r="AU157" s="229" t="s">
        <v>83</v>
      </c>
      <c r="AV157" s="13" t="s">
        <v>81</v>
      </c>
      <c r="AW157" s="13" t="s">
        <v>30</v>
      </c>
      <c r="AX157" s="13" t="s">
        <v>73</v>
      </c>
      <c r="AY157" s="229" t="s">
        <v>144</v>
      </c>
    </row>
    <row r="158" spans="1:65" s="14" customFormat="1" ht="11.25">
      <c r="B158" s="230"/>
      <c r="C158" s="231"/>
      <c r="D158" s="221" t="s">
        <v>152</v>
      </c>
      <c r="E158" s="232" t="s">
        <v>1</v>
      </c>
      <c r="F158" s="233" t="s">
        <v>749</v>
      </c>
      <c r="G158" s="231"/>
      <c r="H158" s="234">
        <v>86.063000000000002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152</v>
      </c>
      <c r="AU158" s="240" t="s">
        <v>83</v>
      </c>
      <c r="AV158" s="14" t="s">
        <v>83</v>
      </c>
      <c r="AW158" s="14" t="s">
        <v>30</v>
      </c>
      <c r="AX158" s="14" t="s">
        <v>73</v>
      </c>
      <c r="AY158" s="240" t="s">
        <v>144</v>
      </c>
    </row>
    <row r="159" spans="1:65" s="15" customFormat="1" ht="11.25">
      <c r="B159" s="241"/>
      <c r="C159" s="242"/>
      <c r="D159" s="221" t="s">
        <v>152</v>
      </c>
      <c r="E159" s="243" t="s">
        <v>1</v>
      </c>
      <c r="F159" s="244" t="s">
        <v>155</v>
      </c>
      <c r="G159" s="242"/>
      <c r="H159" s="245">
        <v>86.063000000000002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AT159" s="251" t="s">
        <v>152</v>
      </c>
      <c r="AU159" s="251" t="s">
        <v>83</v>
      </c>
      <c r="AV159" s="15" t="s">
        <v>150</v>
      </c>
      <c r="AW159" s="15" t="s">
        <v>30</v>
      </c>
      <c r="AX159" s="15" t="s">
        <v>81</v>
      </c>
      <c r="AY159" s="251" t="s">
        <v>144</v>
      </c>
    </row>
    <row r="160" spans="1:65" s="2" customFormat="1" ht="16.5" customHeight="1">
      <c r="A160" s="35"/>
      <c r="B160" s="36"/>
      <c r="C160" s="205" t="s">
        <v>189</v>
      </c>
      <c r="D160" s="205" t="s">
        <v>146</v>
      </c>
      <c r="E160" s="206" t="s">
        <v>750</v>
      </c>
      <c r="F160" s="207" t="s">
        <v>751</v>
      </c>
      <c r="G160" s="208" t="s">
        <v>232</v>
      </c>
      <c r="H160" s="209">
        <v>348</v>
      </c>
      <c r="I160" s="210"/>
      <c r="J160" s="211">
        <f>ROUND(I160*H160,2)</f>
        <v>0</v>
      </c>
      <c r="K160" s="212"/>
      <c r="L160" s="40"/>
      <c r="M160" s="213" t="s">
        <v>1</v>
      </c>
      <c r="N160" s="214" t="s">
        <v>38</v>
      </c>
      <c r="O160" s="72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150</v>
      </c>
      <c r="AT160" s="217" t="s">
        <v>146</v>
      </c>
      <c r="AU160" s="217" t="s">
        <v>83</v>
      </c>
      <c r="AY160" s="18" t="s">
        <v>144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81</v>
      </c>
      <c r="BK160" s="218">
        <f>ROUND(I160*H160,2)</f>
        <v>0</v>
      </c>
      <c r="BL160" s="18" t="s">
        <v>150</v>
      </c>
      <c r="BM160" s="217" t="s">
        <v>179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752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3" customFormat="1" ht="11.25">
      <c r="B162" s="219"/>
      <c r="C162" s="220"/>
      <c r="D162" s="221" t="s">
        <v>152</v>
      </c>
      <c r="E162" s="222" t="s">
        <v>1</v>
      </c>
      <c r="F162" s="223" t="s">
        <v>753</v>
      </c>
      <c r="G162" s="220"/>
      <c r="H162" s="222" t="s">
        <v>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152</v>
      </c>
      <c r="AU162" s="229" t="s">
        <v>83</v>
      </c>
      <c r="AV162" s="13" t="s">
        <v>81</v>
      </c>
      <c r="AW162" s="13" t="s">
        <v>30</v>
      </c>
      <c r="AX162" s="13" t="s">
        <v>73</v>
      </c>
      <c r="AY162" s="229" t="s">
        <v>144</v>
      </c>
    </row>
    <row r="163" spans="1:65" s="14" customFormat="1" ht="11.25">
      <c r="B163" s="230"/>
      <c r="C163" s="231"/>
      <c r="D163" s="221" t="s">
        <v>152</v>
      </c>
      <c r="E163" s="232" t="s">
        <v>1</v>
      </c>
      <c r="F163" s="233" t="s">
        <v>754</v>
      </c>
      <c r="G163" s="231"/>
      <c r="H163" s="234">
        <v>348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152</v>
      </c>
      <c r="AU163" s="240" t="s">
        <v>83</v>
      </c>
      <c r="AV163" s="14" t="s">
        <v>83</v>
      </c>
      <c r="AW163" s="14" t="s">
        <v>30</v>
      </c>
      <c r="AX163" s="14" t="s">
        <v>73</v>
      </c>
      <c r="AY163" s="240" t="s">
        <v>144</v>
      </c>
    </row>
    <row r="164" spans="1:65" s="15" customFormat="1" ht="11.25">
      <c r="B164" s="241"/>
      <c r="C164" s="242"/>
      <c r="D164" s="221" t="s">
        <v>152</v>
      </c>
      <c r="E164" s="243" t="s">
        <v>1</v>
      </c>
      <c r="F164" s="244" t="s">
        <v>155</v>
      </c>
      <c r="G164" s="242"/>
      <c r="H164" s="245">
        <v>348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AT164" s="251" t="s">
        <v>152</v>
      </c>
      <c r="AU164" s="251" t="s">
        <v>83</v>
      </c>
      <c r="AV164" s="15" t="s">
        <v>150</v>
      </c>
      <c r="AW164" s="15" t="s">
        <v>30</v>
      </c>
      <c r="AX164" s="15" t="s">
        <v>81</v>
      </c>
      <c r="AY164" s="251" t="s">
        <v>144</v>
      </c>
    </row>
    <row r="165" spans="1:65" s="2" customFormat="1" ht="21.75" customHeight="1">
      <c r="A165" s="35"/>
      <c r="B165" s="36"/>
      <c r="C165" s="205" t="s">
        <v>158</v>
      </c>
      <c r="D165" s="205" t="s">
        <v>146</v>
      </c>
      <c r="E165" s="206" t="s">
        <v>755</v>
      </c>
      <c r="F165" s="207" t="s">
        <v>756</v>
      </c>
      <c r="G165" s="208" t="s">
        <v>232</v>
      </c>
      <c r="H165" s="209">
        <v>348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38</v>
      </c>
      <c r="O165" s="72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150</v>
      </c>
      <c r="AT165" s="217" t="s">
        <v>146</v>
      </c>
      <c r="AU165" s="217" t="s">
        <v>83</v>
      </c>
      <c r="AY165" s="18" t="s">
        <v>144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150</v>
      </c>
      <c r="BM165" s="217" t="s">
        <v>184</v>
      </c>
    </row>
    <row r="166" spans="1:65" s="13" customFormat="1" ht="11.25">
      <c r="B166" s="219"/>
      <c r="C166" s="220"/>
      <c r="D166" s="221" t="s">
        <v>152</v>
      </c>
      <c r="E166" s="222" t="s">
        <v>1</v>
      </c>
      <c r="F166" s="223" t="s">
        <v>752</v>
      </c>
      <c r="G166" s="220"/>
      <c r="H166" s="222" t="s">
        <v>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152</v>
      </c>
      <c r="AU166" s="229" t="s">
        <v>83</v>
      </c>
      <c r="AV166" s="13" t="s">
        <v>81</v>
      </c>
      <c r="AW166" s="13" t="s">
        <v>30</v>
      </c>
      <c r="AX166" s="13" t="s">
        <v>73</v>
      </c>
      <c r="AY166" s="229" t="s">
        <v>144</v>
      </c>
    </row>
    <row r="167" spans="1:65" s="13" customFormat="1" ht="11.25">
      <c r="B167" s="219"/>
      <c r="C167" s="220"/>
      <c r="D167" s="221" t="s">
        <v>152</v>
      </c>
      <c r="E167" s="222" t="s">
        <v>1</v>
      </c>
      <c r="F167" s="223" t="s">
        <v>753</v>
      </c>
      <c r="G167" s="220"/>
      <c r="H167" s="222" t="s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152</v>
      </c>
      <c r="AU167" s="229" t="s">
        <v>83</v>
      </c>
      <c r="AV167" s="13" t="s">
        <v>81</v>
      </c>
      <c r="AW167" s="13" t="s">
        <v>30</v>
      </c>
      <c r="AX167" s="13" t="s">
        <v>73</v>
      </c>
      <c r="AY167" s="229" t="s">
        <v>144</v>
      </c>
    </row>
    <row r="168" spans="1:65" s="14" customFormat="1" ht="11.25">
      <c r="B168" s="230"/>
      <c r="C168" s="231"/>
      <c r="D168" s="221" t="s">
        <v>152</v>
      </c>
      <c r="E168" s="232" t="s">
        <v>1</v>
      </c>
      <c r="F168" s="233" t="s">
        <v>754</v>
      </c>
      <c r="G168" s="231"/>
      <c r="H168" s="234">
        <v>348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152</v>
      </c>
      <c r="AU168" s="240" t="s">
        <v>83</v>
      </c>
      <c r="AV168" s="14" t="s">
        <v>83</v>
      </c>
      <c r="AW168" s="14" t="s">
        <v>30</v>
      </c>
      <c r="AX168" s="14" t="s">
        <v>73</v>
      </c>
      <c r="AY168" s="240" t="s">
        <v>144</v>
      </c>
    </row>
    <row r="169" spans="1:65" s="15" customFormat="1" ht="11.25">
      <c r="B169" s="241"/>
      <c r="C169" s="242"/>
      <c r="D169" s="221" t="s">
        <v>152</v>
      </c>
      <c r="E169" s="243" t="s">
        <v>1</v>
      </c>
      <c r="F169" s="244" t="s">
        <v>155</v>
      </c>
      <c r="G169" s="242"/>
      <c r="H169" s="245">
        <v>348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152</v>
      </c>
      <c r="AU169" s="251" t="s">
        <v>83</v>
      </c>
      <c r="AV169" s="15" t="s">
        <v>150</v>
      </c>
      <c r="AW169" s="15" t="s">
        <v>30</v>
      </c>
      <c r="AX169" s="15" t="s">
        <v>81</v>
      </c>
      <c r="AY169" s="251" t="s">
        <v>144</v>
      </c>
    </row>
    <row r="170" spans="1:65" s="2" customFormat="1" ht="21.75" customHeight="1">
      <c r="A170" s="35"/>
      <c r="B170" s="36"/>
      <c r="C170" s="205" t="s">
        <v>199</v>
      </c>
      <c r="D170" s="205" t="s">
        <v>146</v>
      </c>
      <c r="E170" s="206" t="s">
        <v>588</v>
      </c>
      <c r="F170" s="207" t="s">
        <v>589</v>
      </c>
      <c r="G170" s="208" t="s">
        <v>149</v>
      </c>
      <c r="H170" s="209">
        <v>95.625</v>
      </c>
      <c r="I170" s="210"/>
      <c r="J170" s="211">
        <f>ROUND(I170*H170,2)</f>
        <v>0</v>
      </c>
      <c r="K170" s="212"/>
      <c r="L170" s="40"/>
      <c r="M170" s="213" t="s">
        <v>1</v>
      </c>
      <c r="N170" s="214" t="s">
        <v>38</v>
      </c>
      <c r="O170" s="72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150</v>
      </c>
      <c r="AT170" s="217" t="s">
        <v>146</v>
      </c>
      <c r="AU170" s="217" t="s">
        <v>83</v>
      </c>
      <c r="AY170" s="18" t="s">
        <v>144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81</v>
      </c>
      <c r="BK170" s="218">
        <f>ROUND(I170*H170,2)</f>
        <v>0</v>
      </c>
      <c r="BL170" s="18" t="s">
        <v>150</v>
      </c>
      <c r="BM170" s="217" t="s">
        <v>192</v>
      </c>
    </row>
    <row r="171" spans="1:65" s="13" customFormat="1" ht="11.25">
      <c r="B171" s="219"/>
      <c r="C171" s="220"/>
      <c r="D171" s="221" t="s">
        <v>152</v>
      </c>
      <c r="E171" s="222" t="s">
        <v>1</v>
      </c>
      <c r="F171" s="223" t="s">
        <v>590</v>
      </c>
      <c r="G171" s="220"/>
      <c r="H171" s="222" t="s">
        <v>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152</v>
      </c>
      <c r="AU171" s="229" t="s">
        <v>83</v>
      </c>
      <c r="AV171" s="13" t="s">
        <v>81</v>
      </c>
      <c r="AW171" s="13" t="s">
        <v>30</v>
      </c>
      <c r="AX171" s="13" t="s">
        <v>73</v>
      </c>
      <c r="AY171" s="229" t="s">
        <v>144</v>
      </c>
    </row>
    <row r="172" spans="1:65" s="13" customFormat="1" ht="22.5">
      <c r="B172" s="219"/>
      <c r="C172" s="220"/>
      <c r="D172" s="221" t="s">
        <v>152</v>
      </c>
      <c r="E172" s="222" t="s">
        <v>1</v>
      </c>
      <c r="F172" s="223" t="s">
        <v>591</v>
      </c>
      <c r="G172" s="220"/>
      <c r="H172" s="222" t="s">
        <v>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152</v>
      </c>
      <c r="AU172" s="229" t="s">
        <v>83</v>
      </c>
      <c r="AV172" s="13" t="s">
        <v>81</v>
      </c>
      <c r="AW172" s="13" t="s">
        <v>30</v>
      </c>
      <c r="AX172" s="13" t="s">
        <v>73</v>
      </c>
      <c r="AY172" s="229" t="s">
        <v>144</v>
      </c>
    </row>
    <row r="173" spans="1:65" s="14" customFormat="1" ht="11.25">
      <c r="B173" s="230"/>
      <c r="C173" s="231"/>
      <c r="D173" s="221" t="s">
        <v>152</v>
      </c>
      <c r="E173" s="232" t="s">
        <v>1</v>
      </c>
      <c r="F173" s="233" t="s">
        <v>757</v>
      </c>
      <c r="G173" s="231"/>
      <c r="H173" s="234">
        <v>95.625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152</v>
      </c>
      <c r="AU173" s="240" t="s">
        <v>83</v>
      </c>
      <c r="AV173" s="14" t="s">
        <v>83</v>
      </c>
      <c r="AW173" s="14" t="s">
        <v>30</v>
      </c>
      <c r="AX173" s="14" t="s">
        <v>73</v>
      </c>
      <c r="AY173" s="240" t="s">
        <v>144</v>
      </c>
    </row>
    <row r="174" spans="1:65" s="15" customFormat="1" ht="11.25">
      <c r="B174" s="241"/>
      <c r="C174" s="242"/>
      <c r="D174" s="221" t="s">
        <v>152</v>
      </c>
      <c r="E174" s="243" t="s">
        <v>1</v>
      </c>
      <c r="F174" s="244" t="s">
        <v>155</v>
      </c>
      <c r="G174" s="242"/>
      <c r="H174" s="245">
        <v>95.625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AT174" s="251" t="s">
        <v>152</v>
      </c>
      <c r="AU174" s="251" t="s">
        <v>83</v>
      </c>
      <c r="AV174" s="15" t="s">
        <v>150</v>
      </c>
      <c r="AW174" s="15" t="s">
        <v>30</v>
      </c>
      <c r="AX174" s="15" t="s">
        <v>81</v>
      </c>
      <c r="AY174" s="251" t="s">
        <v>144</v>
      </c>
    </row>
    <row r="175" spans="1:65" s="2" customFormat="1" ht="21.75" customHeight="1">
      <c r="A175" s="35"/>
      <c r="B175" s="36"/>
      <c r="C175" s="205" t="s">
        <v>163</v>
      </c>
      <c r="D175" s="205" t="s">
        <v>146</v>
      </c>
      <c r="E175" s="206" t="s">
        <v>194</v>
      </c>
      <c r="F175" s="207" t="s">
        <v>195</v>
      </c>
      <c r="G175" s="208" t="s">
        <v>149</v>
      </c>
      <c r="H175" s="209">
        <v>191.5</v>
      </c>
      <c r="I175" s="210"/>
      <c r="J175" s="211">
        <f>ROUND(I175*H175,2)</f>
        <v>0</v>
      </c>
      <c r="K175" s="212"/>
      <c r="L175" s="40"/>
      <c r="M175" s="213" t="s">
        <v>1</v>
      </c>
      <c r="N175" s="214" t="s">
        <v>38</v>
      </c>
      <c r="O175" s="72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7" t="s">
        <v>150</v>
      </c>
      <c r="AT175" s="217" t="s">
        <v>146</v>
      </c>
      <c r="AU175" s="217" t="s">
        <v>83</v>
      </c>
      <c r="AY175" s="18" t="s">
        <v>144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150</v>
      </c>
      <c r="BM175" s="217" t="s">
        <v>266</v>
      </c>
    </row>
    <row r="176" spans="1:65" s="13" customFormat="1" ht="11.25">
      <c r="B176" s="219"/>
      <c r="C176" s="220"/>
      <c r="D176" s="221" t="s">
        <v>152</v>
      </c>
      <c r="E176" s="222" t="s">
        <v>1</v>
      </c>
      <c r="F176" s="223" t="s">
        <v>593</v>
      </c>
      <c r="G176" s="220"/>
      <c r="H176" s="222" t="s">
        <v>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152</v>
      </c>
      <c r="AU176" s="229" t="s">
        <v>83</v>
      </c>
      <c r="AV176" s="13" t="s">
        <v>81</v>
      </c>
      <c r="AW176" s="13" t="s">
        <v>30</v>
      </c>
      <c r="AX176" s="13" t="s">
        <v>73</v>
      </c>
      <c r="AY176" s="229" t="s">
        <v>144</v>
      </c>
    </row>
    <row r="177" spans="1:65" s="14" customFormat="1" ht="11.25">
      <c r="B177" s="230"/>
      <c r="C177" s="231"/>
      <c r="D177" s="221" t="s">
        <v>152</v>
      </c>
      <c r="E177" s="232" t="s">
        <v>1</v>
      </c>
      <c r="F177" s="233" t="s">
        <v>758</v>
      </c>
      <c r="G177" s="231"/>
      <c r="H177" s="234">
        <v>191.5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152</v>
      </c>
      <c r="AU177" s="240" t="s">
        <v>83</v>
      </c>
      <c r="AV177" s="14" t="s">
        <v>83</v>
      </c>
      <c r="AW177" s="14" t="s">
        <v>30</v>
      </c>
      <c r="AX177" s="14" t="s">
        <v>73</v>
      </c>
      <c r="AY177" s="240" t="s">
        <v>144</v>
      </c>
    </row>
    <row r="178" spans="1:65" s="15" customFormat="1" ht="11.25">
      <c r="B178" s="241"/>
      <c r="C178" s="242"/>
      <c r="D178" s="221" t="s">
        <v>152</v>
      </c>
      <c r="E178" s="243" t="s">
        <v>1</v>
      </c>
      <c r="F178" s="244" t="s">
        <v>155</v>
      </c>
      <c r="G178" s="242"/>
      <c r="H178" s="245">
        <v>191.5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152</v>
      </c>
      <c r="AU178" s="251" t="s">
        <v>83</v>
      </c>
      <c r="AV178" s="15" t="s">
        <v>150</v>
      </c>
      <c r="AW178" s="15" t="s">
        <v>30</v>
      </c>
      <c r="AX178" s="15" t="s">
        <v>81</v>
      </c>
      <c r="AY178" s="251" t="s">
        <v>144</v>
      </c>
    </row>
    <row r="179" spans="1:65" s="2" customFormat="1" ht="16.5" customHeight="1">
      <c r="A179" s="35"/>
      <c r="B179" s="36"/>
      <c r="C179" s="205" t="s">
        <v>212</v>
      </c>
      <c r="D179" s="205" t="s">
        <v>146</v>
      </c>
      <c r="E179" s="206" t="s">
        <v>200</v>
      </c>
      <c r="F179" s="207" t="s">
        <v>201</v>
      </c>
      <c r="G179" s="208" t="s">
        <v>149</v>
      </c>
      <c r="H179" s="209">
        <v>191.5</v>
      </c>
      <c r="I179" s="210"/>
      <c r="J179" s="211">
        <f>ROUND(I179*H179,2)</f>
        <v>0</v>
      </c>
      <c r="K179" s="212"/>
      <c r="L179" s="40"/>
      <c r="M179" s="213" t="s">
        <v>1</v>
      </c>
      <c r="N179" s="214" t="s">
        <v>38</v>
      </c>
      <c r="O179" s="72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150</v>
      </c>
      <c r="AT179" s="217" t="s">
        <v>146</v>
      </c>
      <c r="AU179" s="217" t="s">
        <v>83</v>
      </c>
      <c r="AY179" s="18" t="s">
        <v>144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150</v>
      </c>
      <c r="BM179" s="217" t="s">
        <v>196</v>
      </c>
    </row>
    <row r="180" spans="1:65" s="13" customFormat="1" ht="11.25">
      <c r="B180" s="219"/>
      <c r="C180" s="220"/>
      <c r="D180" s="221" t="s">
        <v>152</v>
      </c>
      <c r="E180" s="222" t="s">
        <v>1</v>
      </c>
      <c r="F180" s="223" t="s">
        <v>594</v>
      </c>
      <c r="G180" s="220"/>
      <c r="H180" s="222" t="s">
        <v>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152</v>
      </c>
      <c r="AU180" s="229" t="s">
        <v>83</v>
      </c>
      <c r="AV180" s="13" t="s">
        <v>81</v>
      </c>
      <c r="AW180" s="13" t="s">
        <v>30</v>
      </c>
      <c r="AX180" s="13" t="s">
        <v>73</v>
      </c>
      <c r="AY180" s="229" t="s">
        <v>144</v>
      </c>
    </row>
    <row r="181" spans="1:65" s="14" customFormat="1" ht="11.25">
      <c r="B181" s="230"/>
      <c r="C181" s="231"/>
      <c r="D181" s="221" t="s">
        <v>152</v>
      </c>
      <c r="E181" s="232" t="s">
        <v>1</v>
      </c>
      <c r="F181" s="233" t="s">
        <v>758</v>
      </c>
      <c r="G181" s="231"/>
      <c r="H181" s="234">
        <v>191.5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152</v>
      </c>
      <c r="AU181" s="240" t="s">
        <v>83</v>
      </c>
      <c r="AV181" s="14" t="s">
        <v>83</v>
      </c>
      <c r="AW181" s="14" t="s">
        <v>30</v>
      </c>
      <c r="AX181" s="14" t="s">
        <v>73</v>
      </c>
      <c r="AY181" s="240" t="s">
        <v>144</v>
      </c>
    </row>
    <row r="182" spans="1:65" s="15" customFormat="1" ht="11.25">
      <c r="B182" s="241"/>
      <c r="C182" s="242"/>
      <c r="D182" s="221" t="s">
        <v>152</v>
      </c>
      <c r="E182" s="243" t="s">
        <v>1</v>
      </c>
      <c r="F182" s="244" t="s">
        <v>155</v>
      </c>
      <c r="G182" s="242"/>
      <c r="H182" s="245">
        <v>191.5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152</v>
      </c>
      <c r="AU182" s="251" t="s">
        <v>83</v>
      </c>
      <c r="AV182" s="15" t="s">
        <v>150</v>
      </c>
      <c r="AW182" s="15" t="s">
        <v>30</v>
      </c>
      <c r="AX182" s="15" t="s">
        <v>81</v>
      </c>
      <c r="AY182" s="251" t="s">
        <v>144</v>
      </c>
    </row>
    <row r="183" spans="1:65" s="2" customFormat="1" ht="21.75" customHeight="1">
      <c r="A183" s="35"/>
      <c r="B183" s="36"/>
      <c r="C183" s="205" t="s">
        <v>225</v>
      </c>
      <c r="D183" s="205" t="s">
        <v>146</v>
      </c>
      <c r="E183" s="206" t="s">
        <v>205</v>
      </c>
      <c r="F183" s="207" t="s">
        <v>595</v>
      </c>
      <c r="G183" s="208" t="s">
        <v>149</v>
      </c>
      <c r="H183" s="209">
        <v>136.33799999999999</v>
      </c>
      <c r="I183" s="210"/>
      <c r="J183" s="211">
        <f>ROUND(I183*H183,2)</f>
        <v>0</v>
      </c>
      <c r="K183" s="212"/>
      <c r="L183" s="40"/>
      <c r="M183" s="213" t="s">
        <v>1</v>
      </c>
      <c r="N183" s="214" t="s">
        <v>38</v>
      </c>
      <c r="O183" s="72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7" t="s">
        <v>150</v>
      </c>
      <c r="AT183" s="217" t="s">
        <v>146</v>
      </c>
      <c r="AU183" s="217" t="s">
        <v>83</v>
      </c>
      <c r="AY183" s="18" t="s">
        <v>144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81</v>
      </c>
      <c r="BK183" s="218">
        <f>ROUND(I183*H183,2)</f>
        <v>0</v>
      </c>
      <c r="BL183" s="18" t="s">
        <v>150</v>
      </c>
      <c r="BM183" s="217" t="s">
        <v>298</v>
      </c>
    </row>
    <row r="184" spans="1:65" s="13" customFormat="1" ht="11.25">
      <c r="B184" s="219"/>
      <c r="C184" s="220"/>
      <c r="D184" s="221" t="s">
        <v>152</v>
      </c>
      <c r="E184" s="222" t="s">
        <v>1</v>
      </c>
      <c r="F184" s="223" t="s">
        <v>596</v>
      </c>
      <c r="G184" s="220"/>
      <c r="H184" s="222" t="s">
        <v>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152</v>
      </c>
      <c r="AU184" s="229" t="s">
        <v>83</v>
      </c>
      <c r="AV184" s="13" t="s">
        <v>81</v>
      </c>
      <c r="AW184" s="13" t="s">
        <v>30</v>
      </c>
      <c r="AX184" s="13" t="s">
        <v>73</v>
      </c>
      <c r="AY184" s="229" t="s">
        <v>144</v>
      </c>
    </row>
    <row r="185" spans="1:65" s="14" customFormat="1" ht="11.25">
      <c r="B185" s="230"/>
      <c r="C185" s="231"/>
      <c r="D185" s="221" t="s">
        <v>152</v>
      </c>
      <c r="E185" s="232" t="s">
        <v>1</v>
      </c>
      <c r="F185" s="233" t="s">
        <v>759</v>
      </c>
      <c r="G185" s="231"/>
      <c r="H185" s="234">
        <v>136.33799999999999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152</v>
      </c>
      <c r="AU185" s="240" t="s">
        <v>83</v>
      </c>
      <c r="AV185" s="14" t="s">
        <v>83</v>
      </c>
      <c r="AW185" s="14" t="s">
        <v>30</v>
      </c>
      <c r="AX185" s="14" t="s">
        <v>73</v>
      </c>
      <c r="AY185" s="240" t="s">
        <v>144</v>
      </c>
    </row>
    <row r="186" spans="1:65" s="15" customFormat="1" ht="11.25">
      <c r="B186" s="241"/>
      <c r="C186" s="242"/>
      <c r="D186" s="221" t="s">
        <v>152</v>
      </c>
      <c r="E186" s="243" t="s">
        <v>1</v>
      </c>
      <c r="F186" s="244" t="s">
        <v>155</v>
      </c>
      <c r="G186" s="242"/>
      <c r="H186" s="245">
        <v>136.33799999999999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152</v>
      </c>
      <c r="AU186" s="251" t="s">
        <v>83</v>
      </c>
      <c r="AV186" s="15" t="s">
        <v>150</v>
      </c>
      <c r="AW186" s="15" t="s">
        <v>30</v>
      </c>
      <c r="AX186" s="15" t="s">
        <v>81</v>
      </c>
      <c r="AY186" s="251" t="s">
        <v>144</v>
      </c>
    </row>
    <row r="187" spans="1:65" s="2" customFormat="1" ht="16.5" customHeight="1">
      <c r="A187" s="35"/>
      <c r="B187" s="36"/>
      <c r="C187" s="252" t="s">
        <v>179</v>
      </c>
      <c r="D187" s="252" t="s">
        <v>213</v>
      </c>
      <c r="E187" s="253" t="s">
        <v>598</v>
      </c>
      <c r="F187" s="254" t="s">
        <v>599</v>
      </c>
      <c r="G187" s="255" t="s">
        <v>216</v>
      </c>
      <c r="H187" s="256">
        <v>272.67599999999999</v>
      </c>
      <c r="I187" s="257"/>
      <c r="J187" s="258">
        <f>ROUND(I187*H187,2)</f>
        <v>0</v>
      </c>
      <c r="K187" s="259"/>
      <c r="L187" s="260"/>
      <c r="M187" s="261" t="s">
        <v>1</v>
      </c>
      <c r="N187" s="262" t="s">
        <v>38</v>
      </c>
      <c r="O187" s="72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7" t="s">
        <v>158</v>
      </c>
      <c r="AT187" s="217" t="s">
        <v>213</v>
      </c>
      <c r="AU187" s="217" t="s">
        <v>83</v>
      </c>
      <c r="AY187" s="18" t="s">
        <v>144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81</v>
      </c>
      <c r="BK187" s="218">
        <f>ROUND(I187*H187,2)</f>
        <v>0</v>
      </c>
      <c r="BL187" s="18" t="s">
        <v>150</v>
      </c>
      <c r="BM187" s="217" t="s">
        <v>202</v>
      </c>
    </row>
    <row r="188" spans="1:65" s="14" customFormat="1" ht="11.25">
      <c r="B188" s="230"/>
      <c r="C188" s="231"/>
      <c r="D188" s="221" t="s">
        <v>152</v>
      </c>
      <c r="E188" s="232" t="s">
        <v>1</v>
      </c>
      <c r="F188" s="233" t="s">
        <v>760</v>
      </c>
      <c r="G188" s="231"/>
      <c r="H188" s="234">
        <v>272.67599999999999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152</v>
      </c>
      <c r="AU188" s="240" t="s">
        <v>83</v>
      </c>
      <c r="AV188" s="14" t="s">
        <v>83</v>
      </c>
      <c r="AW188" s="14" t="s">
        <v>30</v>
      </c>
      <c r="AX188" s="14" t="s">
        <v>73</v>
      </c>
      <c r="AY188" s="240" t="s">
        <v>144</v>
      </c>
    </row>
    <row r="189" spans="1:65" s="15" customFormat="1" ht="11.25">
      <c r="B189" s="241"/>
      <c r="C189" s="242"/>
      <c r="D189" s="221" t="s">
        <v>152</v>
      </c>
      <c r="E189" s="243" t="s">
        <v>1</v>
      </c>
      <c r="F189" s="244" t="s">
        <v>155</v>
      </c>
      <c r="G189" s="242"/>
      <c r="H189" s="245">
        <v>272.67599999999999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AT189" s="251" t="s">
        <v>152</v>
      </c>
      <c r="AU189" s="251" t="s">
        <v>83</v>
      </c>
      <c r="AV189" s="15" t="s">
        <v>150</v>
      </c>
      <c r="AW189" s="15" t="s">
        <v>30</v>
      </c>
      <c r="AX189" s="15" t="s">
        <v>81</v>
      </c>
      <c r="AY189" s="251" t="s">
        <v>144</v>
      </c>
    </row>
    <row r="190" spans="1:65" s="2" customFormat="1" ht="21.75" customHeight="1">
      <c r="A190" s="35"/>
      <c r="B190" s="36"/>
      <c r="C190" s="205" t="s">
        <v>8</v>
      </c>
      <c r="D190" s="205" t="s">
        <v>146</v>
      </c>
      <c r="E190" s="206" t="s">
        <v>601</v>
      </c>
      <c r="F190" s="207" t="s">
        <v>602</v>
      </c>
      <c r="G190" s="208" t="s">
        <v>149</v>
      </c>
      <c r="H190" s="209">
        <v>38.512</v>
      </c>
      <c r="I190" s="210"/>
      <c r="J190" s="211">
        <f>ROUND(I190*H190,2)</f>
        <v>0</v>
      </c>
      <c r="K190" s="212"/>
      <c r="L190" s="40"/>
      <c r="M190" s="213" t="s">
        <v>1</v>
      </c>
      <c r="N190" s="214" t="s">
        <v>38</v>
      </c>
      <c r="O190" s="72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150</v>
      </c>
      <c r="AT190" s="217" t="s">
        <v>146</v>
      </c>
      <c r="AU190" s="217" t="s">
        <v>83</v>
      </c>
      <c r="AY190" s="18" t="s">
        <v>144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81</v>
      </c>
      <c r="BK190" s="218">
        <f>ROUND(I190*H190,2)</f>
        <v>0</v>
      </c>
      <c r="BL190" s="18" t="s">
        <v>150</v>
      </c>
      <c r="BM190" s="217" t="s">
        <v>207</v>
      </c>
    </row>
    <row r="191" spans="1:65" s="13" customFormat="1" ht="11.25">
      <c r="B191" s="219"/>
      <c r="C191" s="220"/>
      <c r="D191" s="221" t="s">
        <v>152</v>
      </c>
      <c r="E191" s="222" t="s">
        <v>1</v>
      </c>
      <c r="F191" s="223" t="s">
        <v>603</v>
      </c>
      <c r="G191" s="220"/>
      <c r="H191" s="222" t="s">
        <v>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152</v>
      </c>
      <c r="AU191" s="229" t="s">
        <v>83</v>
      </c>
      <c r="AV191" s="13" t="s">
        <v>81</v>
      </c>
      <c r="AW191" s="13" t="s">
        <v>30</v>
      </c>
      <c r="AX191" s="13" t="s">
        <v>73</v>
      </c>
      <c r="AY191" s="229" t="s">
        <v>144</v>
      </c>
    </row>
    <row r="192" spans="1:65" s="14" customFormat="1" ht="11.25">
      <c r="B192" s="230"/>
      <c r="C192" s="231"/>
      <c r="D192" s="221" t="s">
        <v>152</v>
      </c>
      <c r="E192" s="232" t="s">
        <v>1</v>
      </c>
      <c r="F192" s="233" t="s">
        <v>761</v>
      </c>
      <c r="G192" s="231"/>
      <c r="H192" s="234">
        <v>38.512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152</v>
      </c>
      <c r="AU192" s="240" t="s">
        <v>83</v>
      </c>
      <c r="AV192" s="14" t="s">
        <v>83</v>
      </c>
      <c r="AW192" s="14" t="s">
        <v>30</v>
      </c>
      <c r="AX192" s="14" t="s">
        <v>73</v>
      </c>
      <c r="AY192" s="240" t="s">
        <v>144</v>
      </c>
    </row>
    <row r="193" spans="1:65" s="15" customFormat="1" ht="11.25">
      <c r="B193" s="241"/>
      <c r="C193" s="242"/>
      <c r="D193" s="221" t="s">
        <v>152</v>
      </c>
      <c r="E193" s="243" t="s">
        <v>1</v>
      </c>
      <c r="F193" s="244" t="s">
        <v>155</v>
      </c>
      <c r="G193" s="242"/>
      <c r="H193" s="245">
        <v>38.512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152</v>
      </c>
      <c r="AU193" s="251" t="s">
        <v>83</v>
      </c>
      <c r="AV193" s="15" t="s">
        <v>150</v>
      </c>
      <c r="AW193" s="15" t="s">
        <v>30</v>
      </c>
      <c r="AX193" s="15" t="s">
        <v>81</v>
      </c>
      <c r="AY193" s="251" t="s">
        <v>144</v>
      </c>
    </row>
    <row r="194" spans="1:65" s="2" customFormat="1" ht="16.5" customHeight="1">
      <c r="A194" s="35"/>
      <c r="B194" s="36"/>
      <c r="C194" s="252" t="s">
        <v>184</v>
      </c>
      <c r="D194" s="252" t="s">
        <v>213</v>
      </c>
      <c r="E194" s="253" t="s">
        <v>226</v>
      </c>
      <c r="F194" s="254" t="s">
        <v>605</v>
      </c>
      <c r="G194" s="255" t="s">
        <v>216</v>
      </c>
      <c r="H194" s="256">
        <v>77.024000000000001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38</v>
      </c>
      <c r="O194" s="72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7" t="s">
        <v>158</v>
      </c>
      <c r="AT194" s="217" t="s">
        <v>213</v>
      </c>
      <c r="AU194" s="217" t="s">
        <v>83</v>
      </c>
      <c r="AY194" s="18" t="s">
        <v>144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81</v>
      </c>
      <c r="BK194" s="218">
        <f>ROUND(I194*H194,2)</f>
        <v>0</v>
      </c>
      <c r="BL194" s="18" t="s">
        <v>150</v>
      </c>
      <c r="BM194" s="217" t="s">
        <v>217</v>
      </c>
    </row>
    <row r="195" spans="1:65" s="14" customFormat="1" ht="11.25">
      <c r="B195" s="230"/>
      <c r="C195" s="231"/>
      <c r="D195" s="221" t="s">
        <v>152</v>
      </c>
      <c r="E195" s="232" t="s">
        <v>1</v>
      </c>
      <c r="F195" s="233" t="s">
        <v>762</v>
      </c>
      <c r="G195" s="231"/>
      <c r="H195" s="234">
        <v>77.024000000000001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152</v>
      </c>
      <c r="AU195" s="240" t="s">
        <v>83</v>
      </c>
      <c r="AV195" s="14" t="s">
        <v>83</v>
      </c>
      <c r="AW195" s="14" t="s">
        <v>30</v>
      </c>
      <c r="AX195" s="14" t="s">
        <v>73</v>
      </c>
      <c r="AY195" s="240" t="s">
        <v>144</v>
      </c>
    </row>
    <row r="196" spans="1:65" s="15" customFormat="1" ht="11.25">
      <c r="B196" s="241"/>
      <c r="C196" s="242"/>
      <c r="D196" s="221" t="s">
        <v>152</v>
      </c>
      <c r="E196" s="243" t="s">
        <v>1</v>
      </c>
      <c r="F196" s="244" t="s">
        <v>155</v>
      </c>
      <c r="G196" s="242"/>
      <c r="H196" s="245">
        <v>77.024000000000001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152</v>
      </c>
      <c r="AU196" s="251" t="s">
        <v>83</v>
      </c>
      <c r="AV196" s="15" t="s">
        <v>150</v>
      </c>
      <c r="AW196" s="15" t="s">
        <v>30</v>
      </c>
      <c r="AX196" s="15" t="s">
        <v>81</v>
      </c>
      <c r="AY196" s="251" t="s">
        <v>144</v>
      </c>
    </row>
    <row r="197" spans="1:65" s="12" customFormat="1" ht="22.9" customHeight="1">
      <c r="B197" s="189"/>
      <c r="C197" s="190"/>
      <c r="D197" s="191" t="s">
        <v>72</v>
      </c>
      <c r="E197" s="203" t="s">
        <v>83</v>
      </c>
      <c r="F197" s="203" t="s">
        <v>277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SUM(P198:P201)</f>
        <v>0</v>
      </c>
      <c r="Q197" s="197"/>
      <c r="R197" s="198">
        <f>SUM(R198:R201)</f>
        <v>0</v>
      </c>
      <c r="S197" s="197"/>
      <c r="T197" s="199">
        <f>SUM(T198:T201)</f>
        <v>0</v>
      </c>
      <c r="AR197" s="200" t="s">
        <v>81</v>
      </c>
      <c r="AT197" s="201" t="s">
        <v>72</v>
      </c>
      <c r="AU197" s="201" t="s">
        <v>81</v>
      </c>
      <c r="AY197" s="200" t="s">
        <v>144</v>
      </c>
      <c r="BK197" s="202">
        <f>SUM(BK198:BK201)</f>
        <v>0</v>
      </c>
    </row>
    <row r="198" spans="1:65" s="2" customFormat="1" ht="21.75" customHeight="1">
      <c r="A198" s="35"/>
      <c r="B198" s="36"/>
      <c r="C198" s="205" t="s">
        <v>253</v>
      </c>
      <c r="D198" s="205" t="s">
        <v>146</v>
      </c>
      <c r="E198" s="206" t="s">
        <v>282</v>
      </c>
      <c r="F198" s="207" t="s">
        <v>283</v>
      </c>
      <c r="G198" s="208" t="s">
        <v>264</v>
      </c>
      <c r="H198" s="209">
        <v>116</v>
      </c>
      <c r="I198" s="210"/>
      <c r="J198" s="211">
        <f>ROUND(I198*H198,2)</f>
        <v>0</v>
      </c>
      <c r="K198" s="212"/>
      <c r="L198" s="40"/>
      <c r="M198" s="213" t="s">
        <v>1</v>
      </c>
      <c r="N198" s="214" t="s">
        <v>38</v>
      </c>
      <c r="O198" s="72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7" t="s">
        <v>150</v>
      </c>
      <c r="AT198" s="217" t="s">
        <v>146</v>
      </c>
      <c r="AU198" s="217" t="s">
        <v>83</v>
      </c>
      <c r="AY198" s="18" t="s">
        <v>144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81</v>
      </c>
      <c r="BK198" s="218">
        <f>ROUND(I198*H198,2)</f>
        <v>0</v>
      </c>
      <c r="BL198" s="18" t="s">
        <v>150</v>
      </c>
      <c r="BM198" s="217" t="s">
        <v>233</v>
      </c>
    </row>
    <row r="199" spans="1:65" s="13" customFormat="1" ht="11.25">
      <c r="B199" s="219"/>
      <c r="C199" s="220"/>
      <c r="D199" s="221" t="s">
        <v>152</v>
      </c>
      <c r="E199" s="222" t="s">
        <v>1</v>
      </c>
      <c r="F199" s="223" t="s">
        <v>609</v>
      </c>
      <c r="G199" s="220"/>
      <c r="H199" s="222" t="s">
        <v>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152</v>
      </c>
      <c r="AU199" s="229" t="s">
        <v>83</v>
      </c>
      <c r="AV199" s="13" t="s">
        <v>81</v>
      </c>
      <c r="AW199" s="13" t="s">
        <v>30</v>
      </c>
      <c r="AX199" s="13" t="s">
        <v>73</v>
      </c>
      <c r="AY199" s="229" t="s">
        <v>144</v>
      </c>
    </row>
    <row r="200" spans="1:65" s="14" customFormat="1" ht="11.25">
      <c r="B200" s="230"/>
      <c r="C200" s="231"/>
      <c r="D200" s="221" t="s">
        <v>152</v>
      </c>
      <c r="E200" s="232" t="s">
        <v>1</v>
      </c>
      <c r="F200" s="233" t="s">
        <v>434</v>
      </c>
      <c r="G200" s="231"/>
      <c r="H200" s="234">
        <v>116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152</v>
      </c>
      <c r="AU200" s="240" t="s">
        <v>83</v>
      </c>
      <c r="AV200" s="14" t="s">
        <v>83</v>
      </c>
      <c r="AW200" s="14" t="s">
        <v>30</v>
      </c>
      <c r="AX200" s="14" t="s">
        <v>73</v>
      </c>
      <c r="AY200" s="240" t="s">
        <v>144</v>
      </c>
    </row>
    <row r="201" spans="1:65" s="15" customFormat="1" ht="11.25">
      <c r="B201" s="241"/>
      <c r="C201" s="242"/>
      <c r="D201" s="221" t="s">
        <v>152</v>
      </c>
      <c r="E201" s="243" t="s">
        <v>1</v>
      </c>
      <c r="F201" s="244" t="s">
        <v>155</v>
      </c>
      <c r="G201" s="242"/>
      <c r="H201" s="245">
        <v>116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152</v>
      </c>
      <c r="AU201" s="251" t="s">
        <v>83</v>
      </c>
      <c r="AV201" s="15" t="s">
        <v>150</v>
      </c>
      <c r="AW201" s="15" t="s">
        <v>30</v>
      </c>
      <c r="AX201" s="15" t="s">
        <v>81</v>
      </c>
      <c r="AY201" s="251" t="s">
        <v>144</v>
      </c>
    </row>
    <row r="202" spans="1:65" s="12" customFormat="1" ht="22.9" customHeight="1">
      <c r="B202" s="189"/>
      <c r="C202" s="190"/>
      <c r="D202" s="191" t="s">
        <v>72</v>
      </c>
      <c r="E202" s="203" t="s">
        <v>150</v>
      </c>
      <c r="F202" s="203" t="s">
        <v>303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SUM(P203:P206)</f>
        <v>0</v>
      </c>
      <c r="Q202" s="197"/>
      <c r="R202" s="198">
        <f>SUM(R203:R206)</f>
        <v>0</v>
      </c>
      <c r="S202" s="197"/>
      <c r="T202" s="199">
        <f>SUM(T203:T206)</f>
        <v>0</v>
      </c>
      <c r="AR202" s="200" t="s">
        <v>81</v>
      </c>
      <c r="AT202" s="201" t="s">
        <v>72</v>
      </c>
      <c r="AU202" s="201" t="s">
        <v>81</v>
      </c>
      <c r="AY202" s="200" t="s">
        <v>144</v>
      </c>
      <c r="BK202" s="202">
        <f>SUM(BK203:BK206)</f>
        <v>0</v>
      </c>
    </row>
    <row r="203" spans="1:65" s="2" customFormat="1" ht="16.5" customHeight="1">
      <c r="A203" s="35"/>
      <c r="B203" s="36"/>
      <c r="C203" s="205" t="s">
        <v>192</v>
      </c>
      <c r="D203" s="205" t="s">
        <v>146</v>
      </c>
      <c r="E203" s="206" t="s">
        <v>416</v>
      </c>
      <c r="F203" s="207" t="s">
        <v>417</v>
      </c>
      <c r="G203" s="208" t="s">
        <v>149</v>
      </c>
      <c r="H203" s="209">
        <v>16.649999999999999</v>
      </c>
      <c r="I203" s="210"/>
      <c r="J203" s="211">
        <f>ROUND(I203*H203,2)</f>
        <v>0</v>
      </c>
      <c r="K203" s="212"/>
      <c r="L203" s="40"/>
      <c r="M203" s="213" t="s">
        <v>1</v>
      </c>
      <c r="N203" s="214" t="s">
        <v>38</v>
      </c>
      <c r="O203" s="72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150</v>
      </c>
      <c r="AT203" s="217" t="s">
        <v>146</v>
      </c>
      <c r="AU203" s="217" t="s">
        <v>83</v>
      </c>
      <c r="AY203" s="18" t="s">
        <v>144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81</v>
      </c>
      <c r="BK203" s="218">
        <f>ROUND(I203*H203,2)</f>
        <v>0</v>
      </c>
      <c r="BL203" s="18" t="s">
        <v>150</v>
      </c>
      <c r="BM203" s="217" t="s">
        <v>241</v>
      </c>
    </row>
    <row r="204" spans="1:65" s="13" customFormat="1" ht="11.25">
      <c r="B204" s="219"/>
      <c r="C204" s="220"/>
      <c r="D204" s="221" t="s">
        <v>152</v>
      </c>
      <c r="E204" s="222" t="s">
        <v>1</v>
      </c>
      <c r="F204" s="223" t="s">
        <v>763</v>
      </c>
      <c r="G204" s="220"/>
      <c r="H204" s="222" t="s">
        <v>1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152</v>
      </c>
      <c r="AU204" s="229" t="s">
        <v>83</v>
      </c>
      <c r="AV204" s="13" t="s">
        <v>81</v>
      </c>
      <c r="AW204" s="13" t="s">
        <v>30</v>
      </c>
      <c r="AX204" s="13" t="s">
        <v>73</v>
      </c>
      <c r="AY204" s="229" t="s">
        <v>144</v>
      </c>
    </row>
    <row r="205" spans="1:65" s="14" customFormat="1" ht="11.25">
      <c r="B205" s="230"/>
      <c r="C205" s="231"/>
      <c r="D205" s="221" t="s">
        <v>152</v>
      </c>
      <c r="E205" s="232" t="s">
        <v>1</v>
      </c>
      <c r="F205" s="233" t="s">
        <v>764</v>
      </c>
      <c r="G205" s="231"/>
      <c r="H205" s="234">
        <v>16.649999999999999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152</v>
      </c>
      <c r="AU205" s="240" t="s">
        <v>83</v>
      </c>
      <c r="AV205" s="14" t="s">
        <v>83</v>
      </c>
      <c r="AW205" s="14" t="s">
        <v>30</v>
      </c>
      <c r="AX205" s="14" t="s">
        <v>73</v>
      </c>
      <c r="AY205" s="240" t="s">
        <v>144</v>
      </c>
    </row>
    <row r="206" spans="1:65" s="15" customFormat="1" ht="11.25">
      <c r="B206" s="241"/>
      <c r="C206" s="242"/>
      <c r="D206" s="221" t="s">
        <v>152</v>
      </c>
      <c r="E206" s="243" t="s">
        <v>1</v>
      </c>
      <c r="F206" s="244" t="s">
        <v>155</v>
      </c>
      <c r="G206" s="242"/>
      <c r="H206" s="245">
        <v>16.649999999999999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152</v>
      </c>
      <c r="AU206" s="251" t="s">
        <v>83</v>
      </c>
      <c r="AV206" s="15" t="s">
        <v>150</v>
      </c>
      <c r="AW206" s="15" t="s">
        <v>30</v>
      </c>
      <c r="AX206" s="15" t="s">
        <v>81</v>
      </c>
      <c r="AY206" s="251" t="s">
        <v>144</v>
      </c>
    </row>
    <row r="207" spans="1:65" s="12" customFormat="1" ht="22.9" customHeight="1">
      <c r="B207" s="189"/>
      <c r="C207" s="190"/>
      <c r="D207" s="191" t="s">
        <v>72</v>
      </c>
      <c r="E207" s="203" t="s">
        <v>158</v>
      </c>
      <c r="F207" s="203" t="s">
        <v>415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SUM(P208:P273)</f>
        <v>0</v>
      </c>
      <c r="Q207" s="197"/>
      <c r="R207" s="198">
        <f>SUM(R208:R273)</f>
        <v>0</v>
      </c>
      <c r="S207" s="197"/>
      <c r="T207" s="199">
        <f>SUM(T208:T273)</f>
        <v>0</v>
      </c>
      <c r="AR207" s="200" t="s">
        <v>81</v>
      </c>
      <c r="AT207" s="201" t="s">
        <v>72</v>
      </c>
      <c r="AU207" s="201" t="s">
        <v>81</v>
      </c>
      <c r="AY207" s="200" t="s">
        <v>144</v>
      </c>
      <c r="BK207" s="202">
        <f>SUM(BK208:BK273)</f>
        <v>0</v>
      </c>
    </row>
    <row r="208" spans="1:65" s="2" customFormat="1" ht="21.75" customHeight="1">
      <c r="A208" s="35"/>
      <c r="B208" s="36"/>
      <c r="C208" s="205" t="s">
        <v>261</v>
      </c>
      <c r="D208" s="205" t="s">
        <v>146</v>
      </c>
      <c r="E208" s="206" t="s">
        <v>765</v>
      </c>
      <c r="F208" s="207" t="s">
        <v>766</v>
      </c>
      <c r="G208" s="208" t="s">
        <v>264</v>
      </c>
      <c r="H208" s="209">
        <v>116</v>
      </c>
      <c r="I208" s="210"/>
      <c r="J208" s="211">
        <f>ROUND(I208*H208,2)</f>
        <v>0</v>
      </c>
      <c r="K208" s="212"/>
      <c r="L208" s="40"/>
      <c r="M208" s="213" t="s">
        <v>1</v>
      </c>
      <c r="N208" s="214" t="s">
        <v>38</v>
      </c>
      <c r="O208" s="72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150</v>
      </c>
      <c r="AT208" s="217" t="s">
        <v>146</v>
      </c>
      <c r="AU208" s="217" t="s">
        <v>83</v>
      </c>
      <c r="AY208" s="18" t="s">
        <v>144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81</v>
      </c>
      <c r="BK208" s="218">
        <f>ROUND(I208*H208,2)</f>
        <v>0</v>
      </c>
      <c r="BL208" s="18" t="s">
        <v>150</v>
      </c>
      <c r="BM208" s="217" t="s">
        <v>246</v>
      </c>
    </row>
    <row r="209" spans="1:65" s="13" customFormat="1" ht="11.25">
      <c r="B209" s="219"/>
      <c r="C209" s="220"/>
      <c r="D209" s="221" t="s">
        <v>152</v>
      </c>
      <c r="E209" s="222" t="s">
        <v>1</v>
      </c>
      <c r="F209" s="223" t="s">
        <v>643</v>
      </c>
      <c r="G209" s="220"/>
      <c r="H209" s="222" t="s">
        <v>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152</v>
      </c>
      <c r="AU209" s="229" t="s">
        <v>83</v>
      </c>
      <c r="AV209" s="13" t="s">
        <v>81</v>
      </c>
      <c r="AW209" s="13" t="s">
        <v>30</v>
      </c>
      <c r="AX209" s="13" t="s">
        <v>73</v>
      </c>
      <c r="AY209" s="229" t="s">
        <v>144</v>
      </c>
    </row>
    <row r="210" spans="1:65" s="13" customFormat="1" ht="11.25">
      <c r="B210" s="219"/>
      <c r="C210" s="220"/>
      <c r="D210" s="221" t="s">
        <v>152</v>
      </c>
      <c r="E210" s="222" t="s">
        <v>1</v>
      </c>
      <c r="F210" s="223" t="s">
        <v>644</v>
      </c>
      <c r="G210" s="220"/>
      <c r="H210" s="222" t="s">
        <v>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152</v>
      </c>
      <c r="AU210" s="229" t="s">
        <v>83</v>
      </c>
      <c r="AV210" s="13" t="s">
        <v>81</v>
      </c>
      <c r="AW210" s="13" t="s">
        <v>30</v>
      </c>
      <c r="AX210" s="13" t="s">
        <v>73</v>
      </c>
      <c r="AY210" s="229" t="s">
        <v>144</v>
      </c>
    </row>
    <row r="211" spans="1:65" s="14" customFormat="1" ht="11.25">
      <c r="B211" s="230"/>
      <c r="C211" s="231"/>
      <c r="D211" s="221" t="s">
        <v>152</v>
      </c>
      <c r="E211" s="232" t="s">
        <v>1</v>
      </c>
      <c r="F211" s="233" t="s">
        <v>434</v>
      </c>
      <c r="G211" s="231"/>
      <c r="H211" s="234">
        <v>116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152</v>
      </c>
      <c r="AU211" s="240" t="s">
        <v>83</v>
      </c>
      <c r="AV211" s="14" t="s">
        <v>83</v>
      </c>
      <c r="AW211" s="14" t="s">
        <v>30</v>
      </c>
      <c r="AX211" s="14" t="s">
        <v>73</v>
      </c>
      <c r="AY211" s="240" t="s">
        <v>144</v>
      </c>
    </row>
    <row r="212" spans="1:65" s="15" customFormat="1" ht="11.25">
      <c r="B212" s="241"/>
      <c r="C212" s="242"/>
      <c r="D212" s="221" t="s">
        <v>152</v>
      </c>
      <c r="E212" s="243" t="s">
        <v>1</v>
      </c>
      <c r="F212" s="244" t="s">
        <v>155</v>
      </c>
      <c r="G212" s="242"/>
      <c r="H212" s="245">
        <v>116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152</v>
      </c>
      <c r="AU212" s="251" t="s">
        <v>83</v>
      </c>
      <c r="AV212" s="15" t="s">
        <v>150</v>
      </c>
      <c r="AW212" s="15" t="s">
        <v>30</v>
      </c>
      <c r="AX212" s="15" t="s">
        <v>81</v>
      </c>
      <c r="AY212" s="251" t="s">
        <v>144</v>
      </c>
    </row>
    <row r="213" spans="1:65" s="2" customFormat="1" ht="16.5" customHeight="1">
      <c r="A213" s="35"/>
      <c r="B213" s="36"/>
      <c r="C213" s="252" t="s">
        <v>266</v>
      </c>
      <c r="D213" s="252" t="s">
        <v>213</v>
      </c>
      <c r="E213" s="253" t="s">
        <v>767</v>
      </c>
      <c r="F213" s="254" t="s">
        <v>768</v>
      </c>
      <c r="G213" s="255" t="s">
        <v>264</v>
      </c>
      <c r="H213" s="256">
        <v>121.8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38</v>
      </c>
      <c r="O213" s="72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7" t="s">
        <v>158</v>
      </c>
      <c r="AT213" s="217" t="s">
        <v>213</v>
      </c>
      <c r="AU213" s="217" t="s">
        <v>83</v>
      </c>
      <c r="AY213" s="18" t="s">
        <v>144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81</v>
      </c>
      <c r="BK213" s="218">
        <f>ROUND(I213*H213,2)</f>
        <v>0</v>
      </c>
      <c r="BL213" s="18" t="s">
        <v>150</v>
      </c>
      <c r="BM213" s="217" t="s">
        <v>256</v>
      </c>
    </row>
    <row r="214" spans="1:65" s="13" customFormat="1" ht="11.25">
      <c r="B214" s="219"/>
      <c r="C214" s="220"/>
      <c r="D214" s="221" t="s">
        <v>152</v>
      </c>
      <c r="E214" s="222" t="s">
        <v>1</v>
      </c>
      <c r="F214" s="223" t="s">
        <v>643</v>
      </c>
      <c r="G214" s="220"/>
      <c r="H214" s="222" t="s">
        <v>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152</v>
      </c>
      <c r="AU214" s="229" t="s">
        <v>83</v>
      </c>
      <c r="AV214" s="13" t="s">
        <v>81</v>
      </c>
      <c r="AW214" s="13" t="s">
        <v>30</v>
      </c>
      <c r="AX214" s="13" t="s">
        <v>73</v>
      </c>
      <c r="AY214" s="229" t="s">
        <v>144</v>
      </c>
    </row>
    <row r="215" spans="1:65" s="13" customFormat="1" ht="11.25">
      <c r="B215" s="219"/>
      <c r="C215" s="220"/>
      <c r="D215" s="221" t="s">
        <v>152</v>
      </c>
      <c r="E215" s="222" t="s">
        <v>1</v>
      </c>
      <c r="F215" s="223" t="s">
        <v>644</v>
      </c>
      <c r="G215" s="220"/>
      <c r="H215" s="222" t="s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152</v>
      </c>
      <c r="AU215" s="229" t="s">
        <v>83</v>
      </c>
      <c r="AV215" s="13" t="s">
        <v>81</v>
      </c>
      <c r="AW215" s="13" t="s">
        <v>30</v>
      </c>
      <c r="AX215" s="13" t="s">
        <v>73</v>
      </c>
      <c r="AY215" s="229" t="s">
        <v>144</v>
      </c>
    </row>
    <row r="216" spans="1:65" s="14" customFormat="1" ht="11.25">
      <c r="B216" s="230"/>
      <c r="C216" s="231"/>
      <c r="D216" s="221" t="s">
        <v>152</v>
      </c>
      <c r="E216" s="232" t="s">
        <v>1</v>
      </c>
      <c r="F216" s="233" t="s">
        <v>434</v>
      </c>
      <c r="G216" s="231"/>
      <c r="H216" s="234">
        <v>116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152</v>
      </c>
      <c r="AU216" s="240" t="s">
        <v>83</v>
      </c>
      <c r="AV216" s="14" t="s">
        <v>83</v>
      </c>
      <c r="AW216" s="14" t="s">
        <v>30</v>
      </c>
      <c r="AX216" s="14" t="s">
        <v>73</v>
      </c>
      <c r="AY216" s="240" t="s">
        <v>144</v>
      </c>
    </row>
    <row r="217" spans="1:65" s="16" customFormat="1" ht="11.25">
      <c r="B217" s="268"/>
      <c r="C217" s="269"/>
      <c r="D217" s="221" t="s">
        <v>152</v>
      </c>
      <c r="E217" s="270" t="s">
        <v>1</v>
      </c>
      <c r="F217" s="271" t="s">
        <v>769</v>
      </c>
      <c r="G217" s="269"/>
      <c r="H217" s="272">
        <v>116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AT217" s="278" t="s">
        <v>152</v>
      </c>
      <c r="AU217" s="278" t="s">
        <v>83</v>
      </c>
      <c r="AV217" s="16" t="s">
        <v>160</v>
      </c>
      <c r="AW217" s="16" t="s">
        <v>30</v>
      </c>
      <c r="AX217" s="16" t="s">
        <v>73</v>
      </c>
      <c r="AY217" s="278" t="s">
        <v>144</v>
      </c>
    </row>
    <row r="218" spans="1:65" s="14" customFormat="1" ht="11.25">
      <c r="B218" s="230"/>
      <c r="C218" s="231"/>
      <c r="D218" s="221" t="s">
        <v>152</v>
      </c>
      <c r="E218" s="232" t="s">
        <v>1</v>
      </c>
      <c r="F218" s="233" t="s">
        <v>770</v>
      </c>
      <c r="G218" s="231"/>
      <c r="H218" s="234">
        <v>121.8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152</v>
      </c>
      <c r="AU218" s="240" t="s">
        <v>83</v>
      </c>
      <c r="AV218" s="14" t="s">
        <v>83</v>
      </c>
      <c r="AW218" s="14" t="s">
        <v>30</v>
      </c>
      <c r="AX218" s="14" t="s">
        <v>73</v>
      </c>
      <c r="AY218" s="240" t="s">
        <v>144</v>
      </c>
    </row>
    <row r="219" spans="1:65" s="14" customFormat="1" ht="11.25">
      <c r="B219" s="230"/>
      <c r="C219" s="231"/>
      <c r="D219" s="221" t="s">
        <v>152</v>
      </c>
      <c r="E219" s="232" t="s">
        <v>1</v>
      </c>
      <c r="F219" s="233" t="s">
        <v>771</v>
      </c>
      <c r="G219" s="231"/>
      <c r="H219" s="234">
        <v>121.8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152</v>
      </c>
      <c r="AU219" s="240" t="s">
        <v>83</v>
      </c>
      <c r="AV219" s="14" t="s">
        <v>83</v>
      </c>
      <c r="AW219" s="14" t="s">
        <v>30</v>
      </c>
      <c r="AX219" s="14" t="s">
        <v>81</v>
      </c>
      <c r="AY219" s="240" t="s">
        <v>144</v>
      </c>
    </row>
    <row r="220" spans="1:65" s="2" customFormat="1" ht="16.5" customHeight="1">
      <c r="A220" s="35"/>
      <c r="B220" s="36"/>
      <c r="C220" s="205" t="s">
        <v>7</v>
      </c>
      <c r="D220" s="205" t="s">
        <v>146</v>
      </c>
      <c r="E220" s="206" t="s">
        <v>772</v>
      </c>
      <c r="F220" s="207" t="s">
        <v>773</v>
      </c>
      <c r="G220" s="208" t="s">
        <v>424</v>
      </c>
      <c r="H220" s="209">
        <v>10</v>
      </c>
      <c r="I220" s="210"/>
      <c r="J220" s="211">
        <f>ROUND(I220*H220,2)</f>
        <v>0</v>
      </c>
      <c r="K220" s="212"/>
      <c r="L220" s="40"/>
      <c r="M220" s="213" t="s">
        <v>1</v>
      </c>
      <c r="N220" s="214" t="s">
        <v>38</v>
      </c>
      <c r="O220" s="72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7" t="s">
        <v>150</v>
      </c>
      <c r="AT220" s="217" t="s">
        <v>146</v>
      </c>
      <c r="AU220" s="217" t="s">
        <v>83</v>
      </c>
      <c r="AY220" s="18" t="s">
        <v>144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81</v>
      </c>
      <c r="BK220" s="218">
        <f>ROUND(I220*H220,2)</f>
        <v>0</v>
      </c>
      <c r="BL220" s="18" t="s">
        <v>150</v>
      </c>
      <c r="BM220" s="217" t="s">
        <v>259</v>
      </c>
    </row>
    <row r="221" spans="1:65" s="14" customFormat="1" ht="11.25">
      <c r="B221" s="230"/>
      <c r="C221" s="231"/>
      <c r="D221" s="221" t="s">
        <v>152</v>
      </c>
      <c r="E221" s="232" t="s">
        <v>1</v>
      </c>
      <c r="F221" s="233" t="s">
        <v>163</v>
      </c>
      <c r="G221" s="231"/>
      <c r="H221" s="234">
        <v>10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152</v>
      </c>
      <c r="AU221" s="240" t="s">
        <v>83</v>
      </c>
      <c r="AV221" s="14" t="s">
        <v>83</v>
      </c>
      <c r="AW221" s="14" t="s">
        <v>30</v>
      </c>
      <c r="AX221" s="14" t="s">
        <v>73</v>
      </c>
      <c r="AY221" s="240" t="s">
        <v>144</v>
      </c>
    </row>
    <row r="222" spans="1:65" s="15" customFormat="1" ht="11.25">
      <c r="B222" s="241"/>
      <c r="C222" s="242"/>
      <c r="D222" s="221" t="s">
        <v>152</v>
      </c>
      <c r="E222" s="243" t="s">
        <v>1</v>
      </c>
      <c r="F222" s="244" t="s">
        <v>155</v>
      </c>
      <c r="G222" s="242"/>
      <c r="H222" s="245">
        <v>10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152</v>
      </c>
      <c r="AU222" s="251" t="s">
        <v>83</v>
      </c>
      <c r="AV222" s="15" t="s">
        <v>150</v>
      </c>
      <c r="AW222" s="15" t="s">
        <v>30</v>
      </c>
      <c r="AX222" s="15" t="s">
        <v>81</v>
      </c>
      <c r="AY222" s="251" t="s">
        <v>144</v>
      </c>
    </row>
    <row r="223" spans="1:65" s="2" customFormat="1" ht="21.75" customHeight="1">
      <c r="A223" s="35"/>
      <c r="B223" s="36"/>
      <c r="C223" s="252" t="s">
        <v>196</v>
      </c>
      <c r="D223" s="252" t="s">
        <v>213</v>
      </c>
      <c r="E223" s="253" t="s">
        <v>774</v>
      </c>
      <c r="F223" s="254" t="s">
        <v>775</v>
      </c>
      <c r="G223" s="255" t="s">
        <v>424</v>
      </c>
      <c r="H223" s="256">
        <v>10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38</v>
      </c>
      <c r="O223" s="72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7" t="s">
        <v>158</v>
      </c>
      <c r="AT223" s="217" t="s">
        <v>213</v>
      </c>
      <c r="AU223" s="217" t="s">
        <v>83</v>
      </c>
      <c r="AY223" s="18" t="s">
        <v>144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81</v>
      </c>
      <c r="BK223" s="218">
        <f>ROUND(I223*H223,2)</f>
        <v>0</v>
      </c>
      <c r="BL223" s="18" t="s">
        <v>150</v>
      </c>
      <c r="BM223" s="217" t="s">
        <v>265</v>
      </c>
    </row>
    <row r="224" spans="1:65" s="13" customFormat="1" ht="11.25">
      <c r="B224" s="219"/>
      <c r="C224" s="220"/>
      <c r="D224" s="221" t="s">
        <v>152</v>
      </c>
      <c r="E224" s="222" t="s">
        <v>1</v>
      </c>
      <c r="F224" s="223" t="s">
        <v>668</v>
      </c>
      <c r="G224" s="220"/>
      <c r="H224" s="222" t="s">
        <v>1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152</v>
      </c>
      <c r="AU224" s="229" t="s">
        <v>83</v>
      </c>
      <c r="AV224" s="13" t="s">
        <v>81</v>
      </c>
      <c r="AW224" s="13" t="s">
        <v>30</v>
      </c>
      <c r="AX224" s="13" t="s">
        <v>73</v>
      </c>
      <c r="AY224" s="229" t="s">
        <v>144</v>
      </c>
    </row>
    <row r="225" spans="1:65" s="14" customFormat="1" ht="11.25">
      <c r="B225" s="230"/>
      <c r="C225" s="231"/>
      <c r="D225" s="221" t="s">
        <v>152</v>
      </c>
      <c r="E225" s="232" t="s">
        <v>1</v>
      </c>
      <c r="F225" s="233" t="s">
        <v>776</v>
      </c>
      <c r="G225" s="231"/>
      <c r="H225" s="234">
        <v>10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152</v>
      </c>
      <c r="AU225" s="240" t="s">
        <v>83</v>
      </c>
      <c r="AV225" s="14" t="s">
        <v>83</v>
      </c>
      <c r="AW225" s="14" t="s">
        <v>30</v>
      </c>
      <c r="AX225" s="14" t="s">
        <v>73</v>
      </c>
      <c r="AY225" s="240" t="s">
        <v>144</v>
      </c>
    </row>
    <row r="226" spans="1:65" s="15" customFormat="1" ht="11.25">
      <c r="B226" s="241"/>
      <c r="C226" s="242"/>
      <c r="D226" s="221" t="s">
        <v>152</v>
      </c>
      <c r="E226" s="243" t="s">
        <v>1</v>
      </c>
      <c r="F226" s="244" t="s">
        <v>155</v>
      </c>
      <c r="G226" s="242"/>
      <c r="H226" s="245">
        <v>10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152</v>
      </c>
      <c r="AU226" s="251" t="s">
        <v>83</v>
      </c>
      <c r="AV226" s="15" t="s">
        <v>150</v>
      </c>
      <c r="AW226" s="15" t="s">
        <v>30</v>
      </c>
      <c r="AX226" s="15" t="s">
        <v>81</v>
      </c>
      <c r="AY226" s="251" t="s">
        <v>144</v>
      </c>
    </row>
    <row r="227" spans="1:65" s="2" customFormat="1" ht="21.75" customHeight="1">
      <c r="A227" s="35"/>
      <c r="B227" s="36"/>
      <c r="C227" s="252" t="s">
        <v>281</v>
      </c>
      <c r="D227" s="252" t="s">
        <v>213</v>
      </c>
      <c r="E227" s="253" t="s">
        <v>777</v>
      </c>
      <c r="F227" s="254" t="s">
        <v>778</v>
      </c>
      <c r="G227" s="255" t="s">
        <v>424</v>
      </c>
      <c r="H227" s="256">
        <v>10</v>
      </c>
      <c r="I227" s="257"/>
      <c r="J227" s="258">
        <f>ROUND(I227*H227,2)</f>
        <v>0</v>
      </c>
      <c r="K227" s="259"/>
      <c r="L227" s="260"/>
      <c r="M227" s="261" t="s">
        <v>1</v>
      </c>
      <c r="N227" s="262" t="s">
        <v>38</v>
      </c>
      <c r="O227" s="72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7" t="s">
        <v>158</v>
      </c>
      <c r="AT227" s="217" t="s">
        <v>213</v>
      </c>
      <c r="AU227" s="217" t="s">
        <v>83</v>
      </c>
      <c r="AY227" s="18" t="s">
        <v>144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81</v>
      </c>
      <c r="BK227" s="218">
        <f>ROUND(I227*H227,2)</f>
        <v>0</v>
      </c>
      <c r="BL227" s="18" t="s">
        <v>150</v>
      </c>
      <c r="BM227" s="217" t="s">
        <v>274</v>
      </c>
    </row>
    <row r="228" spans="1:65" s="13" customFormat="1" ht="11.25">
      <c r="B228" s="219"/>
      <c r="C228" s="220"/>
      <c r="D228" s="221" t="s">
        <v>152</v>
      </c>
      <c r="E228" s="222" t="s">
        <v>1</v>
      </c>
      <c r="F228" s="223" t="s">
        <v>668</v>
      </c>
      <c r="G228" s="220"/>
      <c r="H228" s="222" t="s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152</v>
      </c>
      <c r="AU228" s="229" t="s">
        <v>83</v>
      </c>
      <c r="AV228" s="13" t="s">
        <v>81</v>
      </c>
      <c r="AW228" s="13" t="s">
        <v>30</v>
      </c>
      <c r="AX228" s="13" t="s">
        <v>73</v>
      </c>
      <c r="AY228" s="229" t="s">
        <v>144</v>
      </c>
    </row>
    <row r="229" spans="1:65" s="14" customFormat="1" ht="11.25">
      <c r="B229" s="230"/>
      <c r="C229" s="231"/>
      <c r="D229" s="221" t="s">
        <v>152</v>
      </c>
      <c r="E229" s="232" t="s">
        <v>1</v>
      </c>
      <c r="F229" s="233" t="s">
        <v>776</v>
      </c>
      <c r="G229" s="231"/>
      <c r="H229" s="234">
        <v>10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152</v>
      </c>
      <c r="AU229" s="240" t="s">
        <v>83</v>
      </c>
      <c r="AV229" s="14" t="s">
        <v>83</v>
      </c>
      <c r="AW229" s="14" t="s">
        <v>30</v>
      </c>
      <c r="AX229" s="14" t="s">
        <v>73</v>
      </c>
      <c r="AY229" s="240" t="s">
        <v>144</v>
      </c>
    </row>
    <row r="230" spans="1:65" s="15" customFormat="1" ht="11.25">
      <c r="B230" s="241"/>
      <c r="C230" s="242"/>
      <c r="D230" s="221" t="s">
        <v>152</v>
      </c>
      <c r="E230" s="243" t="s">
        <v>1</v>
      </c>
      <c r="F230" s="244" t="s">
        <v>155</v>
      </c>
      <c r="G230" s="242"/>
      <c r="H230" s="245">
        <v>10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152</v>
      </c>
      <c r="AU230" s="251" t="s">
        <v>83</v>
      </c>
      <c r="AV230" s="15" t="s">
        <v>150</v>
      </c>
      <c r="AW230" s="15" t="s">
        <v>30</v>
      </c>
      <c r="AX230" s="15" t="s">
        <v>81</v>
      </c>
      <c r="AY230" s="251" t="s">
        <v>144</v>
      </c>
    </row>
    <row r="231" spans="1:65" s="2" customFormat="1" ht="21.75" customHeight="1">
      <c r="A231" s="35"/>
      <c r="B231" s="36"/>
      <c r="C231" s="205" t="s">
        <v>287</v>
      </c>
      <c r="D231" s="205" t="s">
        <v>146</v>
      </c>
      <c r="E231" s="206" t="s">
        <v>779</v>
      </c>
      <c r="F231" s="207" t="s">
        <v>780</v>
      </c>
      <c r="G231" s="208" t="s">
        <v>424</v>
      </c>
      <c r="H231" s="209">
        <v>10</v>
      </c>
      <c r="I231" s="210"/>
      <c r="J231" s="211">
        <f>ROUND(I231*H231,2)</f>
        <v>0</v>
      </c>
      <c r="K231" s="212"/>
      <c r="L231" s="40"/>
      <c r="M231" s="213" t="s">
        <v>1</v>
      </c>
      <c r="N231" s="214" t="s">
        <v>38</v>
      </c>
      <c r="O231" s="72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150</v>
      </c>
      <c r="AT231" s="217" t="s">
        <v>146</v>
      </c>
      <c r="AU231" s="217" t="s">
        <v>83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150</v>
      </c>
      <c r="BM231" s="217" t="s">
        <v>280</v>
      </c>
    </row>
    <row r="232" spans="1:65" s="14" customFormat="1" ht="11.25">
      <c r="B232" s="230"/>
      <c r="C232" s="231"/>
      <c r="D232" s="221" t="s">
        <v>152</v>
      </c>
      <c r="E232" s="232" t="s">
        <v>1</v>
      </c>
      <c r="F232" s="233" t="s">
        <v>163</v>
      </c>
      <c r="G232" s="231"/>
      <c r="H232" s="234">
        <v>10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152</v>
      </c>
      <c r="AU232" s="240" t="s">
        <v>83</v>
      </c>
      <c r="AV232" s="14" t="s">
        <v>83</v>
      </c>
      <c r="AW232" s="14" t="s">
        <v>30</v>
      </c>
      <c r="AX232" s="14" t="s">
        <v>73</v>
      </c>
      <c r="AY232" s="240" t="s">
        <v>144</v>
      </c>
    </row>
    <row r="233" spans="1:65" s="15" customFormat="1" ht="11.25">
      <c r="B233" s="241"/>
      <c r="C233" s="242"/>
      <c r="D233" s="221" t="s">
        <v>152</v>
      </c>
      <c r="E233" s="243" t="s">
        <v>1</v>
      </c>
      <c r="F233" s="244" t="s">
        <v>155</v>
      </c>
      <c r="G233" s="242"/>
      <c r="H233" s="245">
        <v>10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AT233" s="251" t="s">
        <v>152</v>
      </c>
      <c r="AU233" s="251" t="s">
        <v>83</v>
      </c>
      <c r="AV233" s="15" t="s">
        <v>150</v>
      </c>
      <c r="AW233" s="15" t="s">
        <v>30</v>
      </c>
      <c r="AX233" s="15" t="s">
        <v>81</v>
      </c>
      <c r="AY233" s="251" t="s">
        <v>144</v>
      </c>
    </row>
    <row r="234" spans="1:65" s="2" customFormat="1" ht="21.75" customHeight="1">
      <c r="A234" s="35"/>
      <c r="B234" s="36"/>
      <c r="C234" s="252" t="s">
        <v>293</v>
      </c>
      <c r="D234" s="252" t="s">
        <v>213</v>
      </c>
      <c r="E234" s="253" t="s">
        <v>781</v>
      </c>
      <c r="F234" s="254" t="s">
        <v>782</v>
      </c>
      <c r="G234" s="255" t="s">
        <v>424</v>
      </c>
      <c r="H234" s="256">
        <v>10</v>
      </c>
      <c r="I234" s="257"/>
      <c r="J234" s="258">
        <f>ROUND(I234*H234,2)</f>
        <v>0</v>
      </c>
      <c r="K234" s="259"/>
      <c r="L234" s="260"/>
      <c r="M234" s="261" t="s">
        <v>1</v>
      </c>
      <c r="N234" s="262" t="s">
        <v>38</v>
      </c>
      <c r="O234" s="72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158</v>
      </c>
      <c r="AT234" s="217" t="s">
        <v>213</v>
      </c>
      <c r="AU234" s="217" t="s">
        <v>83</v>
      </c>
      <c r="AY234" s="18" t="s">
        <v>144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81</v>
      </c>
      <c r="BK234" s="218">
        <f>ROUND(I234*H234,2)</f>
        <v>0</v>
      </c>
      <c r="BL234" s="18" t="s">
        <v>150</v>
      </c>
      <c r="BM234" s="217" t="s">
        <v>284</v>
      </c>
    </row>
    <row r="235" spans="1:65" s="13" customFormat="1" ht="11.25">
      <c r="B235" s="219"/>
      <c r="C235" s="220"/>
      <c r="D235" s="221" t="s">
        <v>152</v>
      </c>
      <c r="E235" s="222" t="s">
        <v>1</v>
      </c>
      <c r="F235" s="223" t="s">
        <v>783</v>
      </c>
      <c r="G235" s="220"/>
      <c r="H235" s="222" t="s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152</v>
      </c>
      <c r="AU235" s="229" t="s">
        <v>83</v>
      </c>
      <c r="AV235" s="13" t="s">
        <v>81</v>
      </c>
      <c r="AW235" s="13" t="s">
        <v>30</v>
      </c>
      <c r="AX235" s="13" t="s">
        <v>73</v>
      </c>
      <c r="AY235" s="229" t="s">
        <v>144</v>
      </c>
    </row>
    <row r="236" spans="1:65" s="14" customFormat="1" ht="11.25">
      <c r="B236" s="230"/>
      <c r="C236" s="231"/>
      <c r="D236" s="221" t="s">
        <v>152</v>
      </c>
      <c r="E236" s="232" t="s">
        <v>1</v>
      </c>
      <c r="F236" s="233" t="s">
        <v>784</v>
      </c>
      <c r="G236" s="231"/>
      <c r="H236" s="234">
        <v>10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152</v>
      </c>
      <c r="AU236" s="240" t="s">
        <v>83</v>
      </c>
      <c r="AV236" s="14" t="s">
        <v>83</v>
      </c>
      <c r="AW236" s="14" t="s">
        <v>30</v>
      </c>
      <c r="AX236" s="14" t="s">
        <v>73</v>
      </c>
      <c r="AY236" s="240" t="s">
        <v>144</v>
      </c>
    </row>
    <row r="237" spans="1:65" s="15" customFormat="1" ht="11.25">
      <c r="B237" s="241"/>
      <c r="C237" s="242"/>
      <c r="D237" s="221" t="s">
        <v>152</v>
      </c>
      <c r="E237" s="243" t="s">
        <v>1</v>
      </c>
      <c r="F237" s="244" t="s">
        <v>155</v>
      </c>
      <c r="G237" s="242"/>
      <c r="H237" s="245">
        <v>10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152</v>
      </c>
      <c r="AU237" s="251" t="s">
        <v>83</v>
      </c>
      <c r="AV237" s="15" t="s">
        <v>150</v>
      </c>
      <c r="AW237" s="15" t="s">
        <v>30</v>
      </c>
      <c r="AX237" s="15" t="s">
        <v>81</v>
      </c>
      <c r="AY237" s="251" t="s">
        <v>144</v>
      </c>
    </row>
    <row r="238" spans="1:65" s="2" customFormat="1" ht="16.5" customHeight="1">
      <c r="A238" s="35"/>
      <c r="B238" s="36"/>
      <c r="C238" s="205" t="s">
        <v>298</v>
      </c>
      <c r="D238" s="205" t="s">
        <v>146</v>
      </c>
      <c r="E238" s="206" t="s">
        <v>683</v>
      </c>
      <c r="F238" s="207" t="s">
        <v>684</v>
      </c>
      <c r="G238" s="208" t="s">
        <v>264</v>
      </c>
      <c r="H238" s="209">
        <v>116</v>
      </c>
      <c r="I238" s="210"/>
      <c r="J238" s="211">
        <f>ROUND(I238*H238,2)</f>
        <v>0</v>
      </c>
      <c r="K238" s="212"/>
      <c r="L238" s="40"/>
      <c r="M238" s="213" t="s">
        <v>1</v>
      </c>
      <c r="N238" s="214" t="s">
        <v>38</v>
      </c>
      <c r="O238" s="72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150</v>
      </c>
      <c r="AT238" s="217" t="s">
        <v>146</v>
      </c>
      <c r="AU238" s="217" t="s">
        <v>83</v>
      </c>
      <c r="AY238" s="18" t="s">
        <v>144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81</v>
      </c>
      <c r="BK238" s="218">
        <f>ROUND(I238*H238,2)</f>
        <v>0</v>
      </c>
      <c r="BL238" s="18" t="s">
        <v>150</v>
      </c>
      <c r="BM238" s="217" t="s">
        <v>290</v>
      </c>
    </row>
    <row r="239" spans="1:65" s="13" customFormat="1" ht="11.25">
      <c r="B239" s="219"/>
      <c r="C239" s="220"/>
      <c r="D239" s="221" t="s">
        <v>152</v>
      </c>
      <c r="E239" s="222" t="s">
        <v>1</v>
      </c>
      <c r="F239" s="223" t="s">
        <v>685</v>
      </c>
      <c r="G239" s="220"/>
      <c r="H239" s="222" t="s">
        <v>1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152</v>
      </c>
      <c r="AU239" s="229" t="s">
        <v>83</v>
      </c>
      <c r="AV239" s="13" t="s">
        <v>81</v>
      </c>
      <c r="AW239" s="13" t="s">
        <v>30</v>
      </c>
      <c r="AX239" s="13" t="s">
        <v>73</v>
      </c>
      <c r="AY239" s="229" t="s">
        <v>144</v>
      </c>
    </row>
    <row r="240" spans="1:65" s="13" customFormat="1" ht="11.25">
      <c r="B240" s="219"/>
      <c r="C240" s="220"/>
      <c r="D240" s="221" t="s">
        <v>152</v>
      </c>
      <c r="E240" s="222" t="s">
        <v>1</v>
      </c>
      <c r="F240" s="223" t="s">
        <v>613</v>
      </c>
      <c r="G240" s="220"/>
      <c r="H240" s="222" t="s">
        <v>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152</v>
      </c>
      <c r="AU240" s="229" t="s">
        <v>83</v>
      </c>
      <c r="AV240" s="13" t="s">
        <v>81</v>
      </c>
      <c r="AW240" s="13" t="s">
        <v>30</v>
      </c>
      <c r="AX240" s="13" t="s">
        <v>73</v>
      </c>
      <c r="AY240" s="229" t="s">
        <v>144</v>
      </c>
    </row>
    <row r="241" spans="1:65" s="14" customFormat="1" ht="11.25">
      <c r="B241" s="230"/>
      <c r="C241" s="231"/>
      <c r="D241" s="221" t="s">
        <v>152</v>
      </c>
      <c r="E241" s="232" t="s">
        <v>1</v>
      </c>
      <c r="F241" s="233" t="s">
        <v>785</v>
      </c>
      <c r="G241" s="231"/>
      <c r="H241" s="234">
        <v>116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152</v>
      </c>
      <c r="AU241" s="240" t="s">
        <v>83</v>
      </c>
      <c r="AV241" s="14" t="s">
        <v>83</v>
      </c>
      <c r="AW241" s="14" t="s">
        <v>30</v>
      </c>
      <c r="AX241" s="14" t="s">
        <v>73</v>
      </c>
      <c r="AY241" s="240" t="s">
        <v>144</v>
      </c>
    </row>
    <row r="242" spans="1:65" s="15" customFormat="1" ht="11.25">
      <c r="B242" s="241"/>
      <c r="C242" s="242"/>
      <c r="D242" s="221" t="s">
        <v>152</v>
      </c>
      <c r="E242" s="243" t="s">
        <v>1</v>
      </c>
      <c r="F242" s="244" t="s">
        <v>155</v>
      </c>
      <c r="G242" s="242"/>
      <c r="H242" s="245">
        <v>116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152</v>
      </c>
      <c r="AU242" s="251" t="s">
        <v>83</v>
      </c>
      <c r="AV242" s="15" t="s">
        <v>150</v>
      </c>
      <c r="AW242" s="15" t="s">
        <v>30</v>
      </c>
      <c r="AX242" s="15" t="s">
        <v>81</v>
      </c>
      <c r="AY242" s="251" t="s">
        <v>144</v>
      </c>
    </row>
    <row r="243" spans="1:65" s="2" customFormat="1" ht="21.75" customHeight="1">
      <c r="A243" s="35"/>
      <c r="B243" s="36"/>
      <c r="C243" s="205" t="s">
        <v>304</v>
      </c>
      <c r="D243" s="205" t="s">
        <v>146</v>
      </c>
      <c r="E243" s="206" t="s">
        <v>687</v>
      </c>
      <c r="F243" s="207" t="s">
        <v>688</v>
      </c>
      <c r="G243" s="208" t="s">
        <v>264</v>
      </c>
      <c r="H243" s="209">
        <v>116</v>
      </c>
      <c r="I243" s="210"/>
      <c r="J243" s="211">
        <f>ROUND(I243*H243,2)</f>
        <v>0</v>
      </c>
      <c r="K243" s="212"/>
      <c r="L243" s="40"/>
      <c r="M243" s="213" t="s">
        <v>1</v>
      </c>
      <c r="N243" s="214" t="s">
        <v>38</v>
      </c>
      <c r="O243" s="72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150</v>
      </c>
      <c r="AT243" s="217" t="s">
        <v>146</v>
      </c>
      <c r="AU243" s="217" t="s">
        <v>83</v>
      </c>
      <c r="AY243" s="18" t="s">
        <v>144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81</v>
      </c>
      <c r="BK243" s="218">
        <f>ROUND(I243*H243,2)</f>
        <v>0</v>
      </c>
      <c r="BL243" s="18" t="s">
        <v>150</v>
      </c>
      <c r="BM243" s="217" t="s">
        <v>296</v>
      </c>
    </row>
    <row r="244" spans="1:65" s="13" customFormat="1" ht="11.25">
      <c r="B244" s="219"/>
      <c r="C244" s="220"/>
      <c r="D244" s="221" t="s">
        <v>152</v>
      </c>
      <c r="E244" s="222" t="s">
        <v>1</v>
      </c>
      <c r="F244" s="223" t="s">
        <v>689</v>
      </c>
      <c r="G244" s="220"/>
      <c r="H244" s="222" t="s">
        <v>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152</v>
      </c>
      <c r="AU244" s="229" t="s">
        <v>83</v>
      </c>
      <c r="AV244" s="13" t="s">
        <v>81</v>
      </c>
      <c r="AW244" s="13" t="s">
        <v>30</v>
      </c>
      <c r="AX244" s="13" t="s">
        <v>73</v>
      </c>
      <c r="AY244" s="229" t="s">
        <v>144</v>
      </c>
    </row>
    <row r="245" spans="1:65" s="13" customFormat="1" ht="11.25">
      <c r="B245" s="219"/>
      <c r="C245" s="220"/>
      <c r="D245" s="221" t="s">
        <v>152</v>
      </c>
      <c r="E245" s="222" t="s">
        <v>1</v>
      </c>
      <c r="F245" s="223" t="s">
        <v>613</v>
      </c>
      <c r="G245" s="220"/>
      <c r="H245" s="222" t="s">
        <v>1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152</v>
      </c>
      <c r="AU245" s="229" t="s">
        <v>83</v>
      </c>
      <c r="AV245" s="13" t="s">
        <v>81</v>
      </c>
      <c r="AW245" s="13" t="s">
        <v>30</v>
      </c>
      <c r="AX245" s="13" t="s">
        <v>73</v>
      </c>
      <c r="AY245" s="229" t="s">
        <v>144</v>
      </c>
    </row>
    <row r="246" spans="1:65" s="14" customFormat="1" ht="11.25">
      <c r="B246" s="230"/>
      <c r="C246" s="231"/>
      <c r="D246" s="221" t="s">
        <v>152</v>
      </c>
      <c r="E246" s="232" t="s">
        <v>1</v>
      </c>
      <c r="F246" s="233" t="s">
        <v>785</v>
      </c>
      <c r="G246" s="231"/>
      <c r="H246" s="234">
        <v>116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152</v>
      </c>
      <c r="AU246" s="240" t="s">
        <v>83</v>
      </c>
      <c r="AV246" s="14" t="s">
        <v>83</v>
      </c>
      <c r="AW246" s="14" t="s">
        <v>30</v>
      </c>
      <c r="AX246" s="14" t="s">
        <v>73</v>
      </c>
      <c r="AY246" s="240" t="s">
        <v>144</v>
      </c>
    </row>
    <row r="247" spans="1:65" s="15" customFormat="1" ht="11.25">
      <c r="B247" s="241"/>
      <c r="C247" s="242"/>
      <c r="D247" s="221" t="s">
        <v>152</v>
      </c>
      <c r="E247" s="243" t="s">
        <v>1</v>
      </c>
      <c r="F247" s="244" t="s">
        <v>155</v>
      </c>
      <c r="G247" s="242"/>
      <c r="H247" s="245">
        <v>116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AT247" s="251" t="s">
        <v>152</v>
      </c>
      <c r="AU247" s="251" t="s">
        <v>83</v>
      </c>
      <c r="AV247" s="15" t="s">
        <v>150</v>
      </c>
      <c r="AW247" s="15" t="s">
        <v>30</v>
      </c>
      <c r="AX247" s="15" t="s">
        <v>81</v>
      </c>
      <c r="AY247" s="251" t="s">
        <v>144</v>
      </c>
    </row>
    <row r="248" spans="1:65" s="2" customFormat="1" ht="21.75" customHeight="1">
      <c r="A248" s="35"/>
      <c r="B248" s="36"/>
      <c r="C248" s="205" t="s">
        <v>202</v>
      </c>
      <c r="D248" s="205" t="s">
        <v>146</v>
      </c>
      <c r="E248" s="206" t="s">
        <v>691</v>
      </c>
      <c r="F248" s="207" t="s">
        <v>692</v>
      </c>
      <c r="G248" s="208" t="s">
        <v>424</v>
      </c>
      <c r="H248" s="209">
        <v>10</v>
      </c>
      <c r="I248" s="210"/>
      <c r="J248" s="211">
        <f>ROUND(I248*H248,2)</f>
        <v>0</v>
      </c>
      <c r="K248" s="212"/>
      <c r="L248" s="40"/>
      <c r="M248" s="213" t="s">
        <v>1</v>
      </c>
      <c r="N248" s="214" t="s">
        <v>38</v>
      </c>
      <c r="O248" s="72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7" t="s">
        <v>150</v>
      </c>
      <c r="AT248" s="217" t="s">
        <v>146</v>
      </c>
      <c r="AU248" s="217" t="s">
        <v>83</v>
      </c>
      <c r="AY248" s="18" t="s">
        <v>144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81</v>
      </c>
      <c r="BK248" s="218">
        <f>ROUND(I248*H248,2)</f>
        <v>0</v>
      </c>
      <c r="BL248" s="18" t="s">
        <v>150</v>
      </c>
      <c r="BM248" s="217" t="s">
        <v>435</v>
      </c>
    </row>
    <row r="249" spans="1:65" s="13" customFormat="1" ht="11.25">
      <c r="B249" s="219"/>
      <c r="C249" s="220"/>
      <c r="D249" s="221" t="s">
        <v>152</v>
      </c>
      <c r="E249" s="222" t="s">
        <v>1</v>
      </c>
      <c r="F249" s="223" t="s">
        <v>786</v>
      </c>
      <c r="G249" s="220"/>
      <c r="H249" s="222" t="s">
        <v>1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152</v>
      </c>
      <c r="AU249" s="229" t="s">
        <v>83</v>
      </c>
      <c r="AV249" s="13" t="s">
        <v>81</v>
      </c>
      <c r="AW249" s="13" t="s">
        <v>30</v>
      </c>
      <c r="AX249" s="13" t="s">
        <v>73</v>
      </c>
      <c r="AY249" s="229" t="s">
        <v>144</v>
      </c>
    </row>
    <row r="250" spans="1:65" s="14" customFormat="1" ht="11.25">
      <c r="B250" s="230"/>
      <c r="C250" s="231"/>
      <c r="D250" s="221" t="s">
        <v>152</v>
      </c>
      <c r="E250" s="232" t="s">
        <v>1</v>
      </c>
      <c r="F250" s="233" t="s">
        <v>163</v>
      </c>
      <c r="G250" s="231"/>
      <c r="H250" s="234">
        <v>10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152</v>
      </c>
      <c r="AU250" s="240" t="s">
        <v>83</v>
      </c>
      <c r="AV250" s="14" t="s">
        <v>83</v>
      </c>
      <c r="AW250" s="14" t="s">
        <v>30</v>
      </c>
      <c r="AX250" s="14" t="s">
        <v>73</v>
      </c>
      <c r="AY250" s="240" t="s">
        <v>144</v>
      </c>
    </row>
    <row r="251" spans="1:65" s="15" customFormat="1" ht="11.25">
      <c r="B251" s="241"/>
      <c r="C251" s="242"/>
      <c r="D251" s="221" t="s">
        <v>152</v>
      </c>
      <c r="E251" s="243" t="s">
        <v>1</v>
      </c>
      <c r="F251" s="244" t="s">
        <v>155</v>
      </c>
      <c r="G251" s="242"/>
      <c r="H251" s="245">
        <v>10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152</v>
      </c>
      <c r="AU251" s="251" t="s">
        <v>83</v>
      </c>
      <c r="AV251" s="15" t="s">
        <v>150</v>
      </c>
      <c r="AW251" s="15" t="s">
        <v>30</v>
      </c>
      <c r="AX251" s="15" t="s">
        <v>81</v>
      </c>
      <c r="AY251" s="251" t="s">
        <v>144</v>
      </c>
    </row>
    <row r="252" spans="1:65" s="2" customFormat="1" ht="16.5" customHeight="1">
      <c r="A252" s="35"/>
      <c r="B252" s="36"/>
      <c r="C252" s="205" t="s">
        <v>312</v>
      </c>
      <c r="D252" s="205" t="s">
        <v>146</v>
      </c>
      <c r="E252" s="206" t="s">
        <v>787</v>
      </c>
      <c r="F252" s="207" t="s">
        <v>788</v>
      </c>
      <c r="G252" s="208" t="s">
        <v>424</v>
      </c>
      <c r="H252" s="209">
        <v>10</v>
      </c>
      <c r="I252" s="210"/>
      <c r="J252" s="211">
        <f>ROUND(I252*H252,2)</f>
        <v>0</v>
      </c>
      <c r="K252" s="212"/>
      <c r="L252" s="40"/>
      <c r="M252" s="213" t="s">
        <v>1</v>
      </c>
      <c r="N252" s="214" t="s">
        <v>38</v>
      </c>
      <c r="O252" s="72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7" t="s">
        <v>150</v>
      </c>
      <c r="AT252" s="217" t="s">
        <v>146</v>
      </c>
      <c r="AU252" s="217" t="s">
        <v>83</v>
      </c>
      <c r="AY252" s="18" t="s">
        <v>144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81</v>
      </c>
      <c r="BK252" s="218">
        <f>ROUND(I252*H252,2)</f>
        <v>0</v>
      </c>
      <c r="BL252" s="18" t="s">
        <v>150</v>
      </c>
      <c r="BM252" s="217" t="s">
        <v>307</v>
      </c>
    </row>
    <row r="253" spans="1:65" s="14" customFormat="1" ht="11.25">
      <c r="B253" s="230"/>
      <c r="C253" s="231"/>
      <c r="D253" s="221" t="s">
        <v>152</v>
      </c>
      <c r="E253" s="232" t="s">
        <v>1</v>
      </c>
      <c r="F253" s="233" t="s">
        <v>163</v>
      </c>
      <c r="G253" s="231"/>
      <c r="H253" s="234">
        <v>10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152</v>
      </c>
      <c r="AU253" s="240" t="s">
        <v>83</v>
      </c>
      <c r="AV253" s="14" t="s">
        <v>83</v>
      </c>
      <c r="AW253" s="14" t="s">
        <v>30</v>
      </c>
      <c r="AX253" s="14" t="s">
        <v>73</v>
      </c>
      <c r="AY253" s="240" t="s">
        <v>144</v>
      </c>
    </row>
    <row r="254" spans="1:65" s="15" customFormat="1" ht="11.25">
      <c r="B254" s="241"/>
      <c r="C254" s="242"/>
      <c r="D254" s="221" t="s">
        <v>152</v>
      </c>
      <c r="E254" s="243" t="s">
        <v>1</v>
      </c>
      <c r="F254" s="244" t="s">
        <v>155</v>
      </c>
      <c r="G254" s="242"/>
      <c r="H254" s="245">
        <v>10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152</v>
      </c>
      <c r="AU254" s="251" t="s">
        <v>83</v>
      </c>
      <c r="AV254" s="15" t="s">
        <v>150</v>
      </c>
      <c r="AW254" s="15" t="s">
        <v>30</v>
      </c>
      <c r="AX254" s="15" t="s">
        <v>81</v>
      </c>
      <c r="AY254" s="251" t="s">
        <v>144</v>
      </c>
    </row>
    <row r="255" spans="1:65" s="2" customFormat="1" ht="16.5" customHeight="1">
      <c r="A255" s="35"/>
      <c r="B255" s="36"/>
      <c r="C255" s="252" t="s">
        <v>207</v>
      </c>
      <c r="D255" s="252" t="s">
        <v>213</v>
      </c>
      <c r="E255" s="253" t="s">
        <v>789</v>
      </c>
      <c r="F255" s="254" t="s">
        <v>790</v>
      </c>
      <c r="G255" s="255" t="s">
        <v>424</v>
      </c>
      <c r="H255" s="256">
        <v>10</v>
      </c>
      <c r="I255" s="257"/>
      <c r="J255" s="258">
        <f>ROUND(I255*H255,2)</f>
        <v>0</v>
      </c>
      <c r="K255" s="259"/>
      <c r="L255" s="260"/>
      <c r="M255" s="261" t="s">
        <v>1</v>
      </c>
      <c r="N255" s="262" t="s">
        <v>38</v>
      </c>
      <c r="O255" s="72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158</v>
      </c>
      <c r="AT255" s="217" t="s">
        <v>213</v>
      </c>
      <c r="AU255" s="217" t="s">
        <v>83</v>
      </c>
      <c r="AY255" s="18" t="s">
        <v>144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81</v>
      </c>
      <c r="BK255" s="218">
        <f>ROUND(I255*H255,2)</f>
        <v>0</v>
      </c>
      <c r="BL255" s="18" t="s">
        <v>150</v>
      </c>
      <c r="BM255" s="217" t="s">
        <v>311</v>
      </c>
    </row>
    <row r="256" spans="1:65" s="13" customFormat="1" ht="11.25">
      <c r="B256" s="219"/>
      <c r="C256" s="220"/>
      <c r="D256" s="221" t="s">
        <v>152</v>
      </c>
      <c r="E256" s="222" t="s">
        <v>1</v>
      </c>
      <c r="F256" s="223" t="s">
        <v>668</v>
      </c>
      <c r="G256" s="220"/>
      <c r="H256" s="222" t="s">
        <v>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152</v>
      </c>
      <c r="AU256" s="229" t="s">
        <v>83</v>
      </c>
      <c r="AV256" s="13" t="s">
        <v>81</v>
      </c>
      <c r="AW256" s="13" t="s">
        <v>30</v>
      </c>
      <c r="AX256" s="13" t="s">
        <v>73</v>
      </c>
      <c r="AY256" s="229" t="s">
        <v>144</v>
      </c>
    </row>
    <row r="257" spans="1:65" s="14" customFormat="1" ht="11.25">
      <c r="B257" s="230"/>
      <c r="C257" s="231"/>
      <c r="D257" s="221" t="s">
        <v>152</v>
      </c>
      <c r="E257" s="232" t="s">
        <v>1</v>
      </c>
      <c r="F257" s="233" t="s">
        <v>776</v>
      </c>
      <c r="G257" s="231"/>
      <c r="H257" s="234">
        <v>10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152</v>
      </c>
      <c r="AU257" s="240" t="s">
        <v>83</v>
      </c>
      <c r="AV257" s="14" t="s">
        <v>83</v>
      </c>
      <c r="AW257" s="14" t="s">
        <v>30</v>
      </c>
      <c r="AX257" s="14" t="s">
        <v>73</v>
      </c>
      <c r="AY257" s="240" t="s">
        <v>144</v>
      </c>
    </row>
    <row r="258" spans="1:65" s="15" customFormat="1" ht="11.25">
      <c r="B258" s="241"/>
      <c r="C258" s="242"/>
      <c r="D258" s="221" t="s">
        <v>152</v>
      </c>
      <c r="E258" s="243" t="s">
        <v>1</v>
      </c>
      <c r="F258" s="244" t="s">
        <v>155</v>
      </c>
      <c r="G258" s="242"/>
      <c r="H258" s="245">
        <v>10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152</v>
      </c>
      <c r="AU258" s="251" t="s">
        <v>83</v>
      </c>
      <c r="AV258" s="15" t="s">
        <v>150</v>
      </c>
      <c r="AW258" s="15" t="s">
        <v>30</v>
      </c>
      <c r="AX258" s="15" t="s">
        <v>81</v>
      </c>
      <c r="AY258" s="251" t="s">
        <v>144</v>
      </c>
    </row>
    <row r="259" spans="1:65" s="2" customFormat="1" ht="16.5" customHeight="1">
      <c r="A259" s="35"/>
      <c r="B259" s="36"/>
      <c r="C259" s="205" t="s">
        <v>321</v>
      </c>
      <c r="D259" s="205" t="s">
        <v>146</v>
      </c>
      <c r="E259" s="206" t="s">
        <v>703</v>
      </c>
      <c r="F259" s="207" t="s">
        <v>704</v>
      </c>
      <c r="G259" s="208" t="s">
        <v>264</v>
      </c>
      <c r="H259" s="209">
        <v>116</v>
      </c>
      <c r="I259" s="210"/>
      <c r="J259" s="211">
        <f>ROUND(I259*H259,2)</f>
        <v>0</v>
      </c>
      <c r="K259" s="212"/>
      <c r="L259" s="40"/>
      <c r="M259" s="213" t="s">
        <v>1</v>
      </c>
      <c r="N259" s="214" t="s">
        <v>38</v>
      </c>
      <c r="O259" s="72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7" t="s">
        <v>150</v>
      </c>
      <c r="AT259" s="217" t="s">
        <v>146</v>
      </c>
      <c r="AU259" s="217" t="s">
        <v>83</v>
      </c>
      <c r="AY259" s="18" t="s">
        <v>144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81</v>
      </c>
      <c r="BK259" s="218">
        <f>ROUND(I259*H259,2)</f>
        <v>0</v>
      </c>
      <c r="BL259" s="18" t="s">
        <v>150</v>
      </c>
      <c r="BM259" s="217" t="s">
        <v>315</v>
      </c>
    </row>
    <row r="260" spans="1:65" s="13" customFormat="1" ht="11.25">
      <c r="B260" s="219"/>
      <c r="C260" s="220"/>
      <c r="D260" s="221" t="s">
        <v>152</v>
      </c>
      <c r="E260" s="222" t="s">
        <v>1</v>
      </c>
      <c r="F260" s="223" t="s">
        <v>613</v>
      </c>
      <c r="G260" s="220"/>
      <c r="H260" s="222" t="s">
        <v>1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152</v>
      </c>
      <c r="AU260" s="229" t="s">
        <v>83</v>
      </c>
      <c r="AV260" s="13" t="s">
        <v>81</v>
      </c>
      <c r="AW260" s="13" t="s">
        <v>30</v>
      </c>
      <c r="AX260" s="13" t="s">
        <v>73</v>
      </c>
      <c r="AY260" s="229" t="s">
        <v>144</v>
      </c>
    </row>
    <row r="261" spans="1:65" s="14" customFormat="1" ht="11.25">
      <c r="B261" s="230"/>
      <c r="C261" s="231"/>
      <c r="D261" s="221" t="s">
        <v>152</v>
      </c>
      <c r="E261" s="232" t="s">
        <v>1</v>
      </c>
      <c r="F261" s="233" t="s">
        <v>791</v>
      </c>
      <c r="G261" s="231"/>
      <c r="H261" s="234">
        <v>116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152</v>
      </c>
      <c r="AU261" s="240" t="s">
        <v>83</v>
      </c>
      <c r="AV261" s="14" t="s">
        <v>83</v>
      </c>
      <c r="AW261" s="14" t="s">
        <v>30</v>
      </c>
      <c r="AX261" s="14" t="s">
        <v>73</v>
      </c>
      <c r="AY261" s="240" t="s">
        <v>144</v>
      </c>
    </row>
    <row r="262" spans="1:65" s="15" customFormat="1" ht="11.25">
      <c r="B262" s="241"/>
      <c r="C262" s="242"/>
      <c r="D262" s="221" t="s">
        <v>152</v>
      </c>
      <c r="E262" s="243" t="s">
        <v>1</v>
      </c>
      <c r="F262" s="244" t="s">
        <v>155</v>
      </c>
      <c r="G262" s="242"/>
      <c r="H262" s="245">
        <v>116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152</v>
      </c>
      <c r="AU262" s="251" t="s">
        <v>83</v>
      </c>
      <c r="AV262" s="15" t="s">
        <v>150</v>
      </c>
      <c r="AW262" s="15" t="s">
        <v>30</v>
      </c>
      <c r="AX262" s="15" t="s">
        <v>81</v>
      </c>
      <c r="AY262" s="251" t="s">
        <v>144</v>
      </c>
    </row>
    <row r="263" spans="1:65" s="2" customFormat="1" ht="16.5" customHeight="1">
      <c r="A263" s="35"/>
      <c r="B263" s="36"/>
      <c r="C263" s="205" t="s">
        <v>217</v>
      </c>
      <c r="D263" s="205" t="s">
        <v>146</v>
      </c>
      <c r="E263" s="206" t="s">
        <v>792</v>
      </c>
      <c r="F263" s="207" t="s">
        <v>793</v>
      </c>
      <c r="G263" s="208" t="s">
        <v>424</v>
      </c>
      <c r="H263" s="209">
        <v>10</v>
      </c>
      <c r="I263" s="210"/>
      <c r="J263" s="211">
        <f>ROUND(I263*H263,2)</f>
        <v>0</v>
      </c>
      <c r="K263" s="212"/>
      <c r="L263" s="40"/>
      <c r="M263" s="213" t="s">
        <v>1</v>
      </c>
      <c r="N263" s="214" t="s">
        <v>38</v>
      </c>
      <c r="O263" s="72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7" t="s">
        <v>150</v>
      </c>
      <c r="AT263" s="217" t="s">
        <v>146</v>
      </c>
      <c r="AU263" s="217" t="s">
        <v>83</v>
      </c>
      <c r="AY263" s="18" t="s">
        <v>144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81</v>
      </c>
      <c r="BK263" s="218">
        <f>ROUND(I263*H263,2)</f>
        <v>0</v>
      </c>
      <c r="BL263" s="18" t="s">
        <v>150</v>
      </c>
      <c r="BM263" s="217" t="s">
        <v>318</v>
      </c>
    </row>
    <row r="264" spans="1:65" s="14" customFormat="1" ht="11.25">
      <c r="B264" s="230"/>
      <c r="C264" s="231"/>
      <c r="D264" s="221" t="s">
        <v>152</v>
      </c>
      <c r="E264" s="232" t="s">
        <v>1</v>
      </c>
      <c r="F264" s="233" t="s">
        <v>163</v>
      </c>
      <c r="G264" s="231"/>
      <c r="H264" s="234">
        <v>10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152</v>
      </c>
      <c r="AU264" s="240" t="s">
        <v>83</v>
      </c>
      <c r="AV264" s="14" t="s">
        <v>83</v>
      </c>
      <c r="AW264" s="14" t="s">
        <v>30</v>
      </c>
      <c r="AX264" s="14" t="s">
        <v>73</v>
      </c>
      <c r="AY264" s="240" t="s">
        <v>144</v>
      </c>
    </row>
    <row r="265" spans="1:65" s="15" customFormat="1" ht="11.25">
      <c r="B265" s="241"/>
      <c r="C265" s="242"/>
      <c r="D265" s="221" t="s">
        <v>152</v>
      </c>
      <c r="E265" s="243" t="s">
        <v>1</v>
      </c>
      <c r="F265" s="244" t="s">
        <v>155</v>
      </c>
      <c r="G265" s="242"/>
      <c r="H265" s="245">
        <v>10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152</v>
      </c>
      <c r="AU265" s="251" t="s">
        <v>83</v>
      </c>
      <c r="AV265" s="15" t="s">
        <v>150</v>
      </c>
      <c r="AW265" s="15" t="s">
        <v>30</v>
      </c>
      <c r="AX265" s="15" t="s">
        <v>81</v>
      </c>
      <c r="AY265" s="251" t="s">
        <v>144</v>
      </c>
    </row>
    <row r="266" spans="1:65" s="2" customFormat="1" ht="16.5" customHeight="1">
      <c r="A266" s="35"/>
      <c r="B266" s="36"/>
      <c r="C266" s="252" t="s">
        <v>330</v>
      </c>
      <c r="D266" s="252" t="s">
        <v>213</v>
      </c>
      <c r="E266" s="253" t="s">
        <v>794</v>
      </c>
      <c r="F266" s="254" t="s">
        <v>795</v>
      </c>
      <c r="G266" s="255" t="s">
        <v>424</v>
      </c>
      <c r="H266" s="256">
        <v>10</v>
      </c>
      <c r="I266" s="257"/>
      <c r="J266" s="258">
        <f>ROUND(I266*H266,2)</f>
        <v>0</v>
      </c>
      <c r="K266" s="259"/>
      <c r="L266" s="260"/>
      <c r="M266" s="261" t="s">
        <v>1</v>
      </c>
      <c r="N266" s="262" t="s">
        <v>38</v>
      </c>
      <c r="O266" s="72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7" t="s">
        <v>158</v>
      </c>
      <c r="AT266" s="217" t="s">
        <v>213</v>
      </c>
      <c r="AU266" s="217" t="s">
        <v>83</v>
      </c>
      <c r="AY266" s="18" t="s">
        <v>144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81</v>
      </c>
      <c r="BK266" s="218">
        <f>ROUND(I266*H266,2)</f>
        <v>0</v>
      </c>
      <c r="BL266" s="18" t="s">
        <v>150</v>
      </c>
      <c r="BM266" s="217" t="s">
        <v>324</v>
      </c>
    </row>
    <row r="267" spans="1:65" s="13" customFormat="1" ht="11.25">
      <c r="B267" s="219"/>
      <c r="C267" s="220"/>
      <c r="D267" s="221" t="s">
        <v>152</v>
      </c>
      <c r="E267" s="222" t="s">
        <v>1</v>
      </c>
      <c r="F267" s="223" t="s">
        <v>668</v>
      </c>
      <c r="G267" s="220"/>
      <c r="H267" s="222" t="s">
        <v>1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152</v>
      </c>
      <c r="AU267" s="229" t="s">
        <v>83</v>
      </c>
      <c r="AV267" s="13" t="s">
        <v>81</v>
      </c>
      <c r="AW267" s="13" t="s">
        <v>30</v>
      </c>
      <c r="AX267" s="13" t="s">
        <v>73</v>
      </c>
      <c r="AY267" s="229" t="s">
        <v>144</v>
      </c>
    </row>
    <row r="268" spans="1:65" s="14" customFormat="1" ht="11.25">
      <c r="B268" s="230"/>
      <c r="C268" s="231"/>
      <c r="D268" s="221" t="s">
        <v>152</v>
      </c>
      <c r="E268" s="232" t="s">
        <v>1</v>
      </c>
      <c r="F268" s="233" t="s">
        <v>776</v>
      </c>
      <c r="G268" s="231"/>
      <c r="H268" s="234">
        <v>10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152</v>
      </c>
      <c r="AU268" s="240" t="s">
        <v>83</v>
      </c>
      <c r="AV268" s="14" t="s">
        <v>83</v>
      </c>
      <c r="AW268" s="14" t="s">
        <v>30</v>
      </c>
      <c r="AX268" s="14" t="s">
        <v>73</v>
      </c>
      <c r="AY268" s="240" t="s">
        <v>144</v>
      </c>
    </row>
    <row r="269" spans="1:65" s="15" customFormat="1" ht="11.25">
      <c r="B269" s="241"/>
      <c r="C269" s="242"/>
      <c r="D269" s="221" t="s">
        <v>152</v>
      </c>
      <c r="E269" s="243" t="s">
        <v>1</v>
      </c>
      <c r="F269" s="244" t="s">
        <v>155</v>
      </c>
      <c r="G269" s="242"/>
      <c r="H269" s="245">
        <v>10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AT269" s="251" t="s">
        <v>152</v>
      </c>
      <c r="AU269" s="251" t="s">
        <v>83</v>
      </c>
      <c r="AV269" s="15" t="s">
        <v>150</v>
      </c>
      <c r="AW269" s="15" t="s">
        <v>30</v>
      </c>
      <c r="AX269" s="15" t="s">
        <v>81</v>
      </c>
      <c r="AY269" s="251" t="s">
        <v>144</v>
      </c>
    </row>
    <row r="270" spans="1:65" s="2" customFormat="1" ht="16.5" customHeight="1">
      <c r="A270" s="35"/>
      <c r="B270" s="36"/>
      <c r="C270" s="205" t="s">
        <v>233</v>
      </c>
      <c r="D270" s="205" t="s">
        <v>146</v>
      </c>
      <c r="E270" s="206" t="s">
        <v>796</v>
      </c>
      <c r="F270" s="207" t="s">
        <v>797</v>
      </c>
      <c r="G270" s="208" t="s">
        <v>424</v>
      </c>
      <c r="H270" s="209">
        <v>10</v>
      </c>
      <c r="I270" s="210"/>
      <c r="J270" s="211">
        <f>ROUND(I270*H270,2)</f>
        <v>0</v>
      </c>
      <c r="K270" s="212"/>
      <c r="L270" s="40"/>
      <c r="M270" s="213" t="s">
        <v>1</v>
      </c>
      <c r="N270" s="214" t="s">
        <v>38</v>
      </c>
      <c r="O270" s="72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7" t="s">
        <v>150</v>
      </c>
      <c r="AT270" s="217" t="s">
        <v>146</v>
      </c>
      <c r="AU270" s="217" t="s">
        <v>83</v>
      </c>
      <c r="AY270" s="18" t="s">
        <v>144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81</v>
      </c>
      <c r="BK270" s="218">
        <f>ROUND(I270*H270,2)</f>
        <v>0</v>
      </c>
      <c r="BL270" s="18" t="s">
        <v>150</v>
      </c>
      <c r="BM270" s="217" t="s">
        <v>329</v>
      </c>
    </row>
    <row r="271" spans="1:65" s="13" customFormat="1" ht="11.25">
      <c r="B271" s="219"/>
      <c r="C271" s="220"/>
      <c r="D271" s="221" t="s">
        <v>152</v>
      </c>
      <c r="E271" s="222" t="s">
        <v>1</v>
      </c>
      <c r="F271" s="223" t="s">
        <v>613</v>
      </c>
      <c r="G271" s="220"/>
      <c r="H271" s="222" t="s">
        <v>1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152</v>
      </c>
      <c r="AU271" s="229" t="s">
        <v>83</v>
      </c>
      <c r="AV271" s="13" t="s">
        <v>81</v>
      </c>
      <c r="AW271" s="13" t="s">
        <v>30</v>
      </c>
      <c r="AX271" s="13" t="s">
        <v>73</v>
      </c>
      <c r="AY271" s="229" t="s">
        <v>144</v>
      </c>
    </row>
    <row r="272" spans="1:65" s="14" customFormat="1" ht="11.25">
      <c r="B272" s="230"/>
      <c r="C272" s="231"/>
      <c r="D272" s="221" t="s">
        <v>152</v>
      </c>
      <c r="E272" s="232" t="s">
        <v>1</v>
      </c>
      <c r="F272" s="233" t="s">
        <v>776</v>
      </c>
      <c r="G272" s="231"/>
      <c r="H272" s="234">
        <v>10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152</v>
      </c>
      <c r="AU272" s="240" t="s">
        <v>83</v>
      </c>
      <c r="AV272" s="14" t="s">
        <v>83</v>
      </c>
      <c r="AW272" s="14" t="s">
        <v>30</v>
      </c>
      <c r="AX272" s="14" t="s">
        <v>73</v>
      </c>
      <c r="AY272" s="240" t="s">
        <v>144</v>
      </c>
    </row>
    <row r="273" spans="1:65" s="15" customFormat="1" ht="11.25">
      <c r="B273" s="241"/>
      <c r="C273" s="242"/>
      <c r="D273" s="221" t="s">
        <v>152</v>
      </c>
      <c r="E273" s="243" t="s">
        <v>1</v>
      </c>
      <c r="F273" s="244" t="s">
        <v>155</v>
      </c>
      <c r="G273" s="242"/>
      <c r="H273" s="245">
        <v>10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AT273" s="251" t="s">
        <v>152</v>
      </c>
      <c r="AU273" s="251" t="s">
        <v>83</v>
      </c>
      <c r="AV273" s="15" t="s">
        <v>150</v>
      </c>
      <c r="AW273" s="15" t="s">
        <v>30</v>
      </c>
      <c r="AX273" s="15" t="s">
        <v>81</v>
      </c>
      <c r="AY273" s="251" t="s">
        <v>144</v>
      </c>
    </row>
    <row r="274" spans="1:65" s="12" customFormat="1" ht="22.9" customHeight="1">
      <c r="B274" s="189"/>
      <c r="C274" s="190"/>
      <c r="D274" s="191" t="s">
        <v>72</v>
      </c>
      <c r="E274" s="203" t="s">
        <v>726</v>
      </c>
      <c r="F274" s="203" t="s">
        <v>544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SUM(P275:P276)</f>
        <v>0</v>
      </c>
      <c r="Q274" s="197"/>
      <c r="R274" s="198">
        <f>SUM(R275:R276)</f>
        <v>0</v>
      </c>
      <c r="S274" s="197"/>
      <c r="T274" s="199">
        <f>SUM(T275:T276)</f>
        <v>0</v>
      </c>
      <c r="AR274" s="200" t="s">
        <v>81</v>
      </c>
      <c r="AT274" s="201" t="s">
        <v>72</v>
      </c>
      <c r="AU274" s="201" t="s">
        <v>81</v>
      </c>
      <c r="AY274" s="200" t="s">
        <v>144</v>
      </c>
      <c r="BK274" s="202">
        <f>SUM(BK275:BK276)</f>
        <v>0</v>
      </c>
    </row>
    <row r="275" spans="1:65" s="2" customFormat="1" ht="21.75" customHeight="1">
      <c r="A275" s="35"/>
      <c r="B275" s="36"/>
      <c r="C275" s="205" t="s">
        <v>340</v>
      </c>
      <c r="D275" s="205" t="s">
        <v>146</v>
      </c>
      <c r="E275" s="206" t="s">
        <v>552</v>
      </c>
      <c r="F275" s="207" t="s">
        <v>553</v>
      </c>
      <c r="G275" s="208" t="s">
        <v>216</v>
      </c>
      <c r="H275" s="209">
        <v>417.05099999999999</v>
      </c>
      <c r="I275" s="210"/>
      <c r="J275" s="211">
        <f>ROUND(I275*H275,2)</f>
        <v>0</v>
      </c>
      <c r="K275" s="212"/>
      <c r="L275" s="40"/>
      <c r="M275" s="213" t="s">
        <v>1</v>
      </c>
      <c r="N275" s="214" t="s">
        <v>38</v>
      </c>
      <c r="O275" s="72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7" t="s">
        <v>150</v>
      </c>
      <c r="AT275" s="217" t="s">
        <v>146</v>
      </c>
      <c r="AU275" s="217" t="s">
        <v>83</v>
      </c>
      <c r="AY275" s="18" t="s">
        <v>144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81</v>
      </c>
      <c r="BK275" s="218">
        <f>ROUND(I275*H275,2)</f>
        <v>0</v>
      </c>
      <c r="BL275" s="18" t="s">
        <v>150</v>
      </c>
      <c r="BM275" s="217" t="s">
        <v>333</v>
      </c>
    </row>
    <row r="276" spans="1:65" s="14" customFormat="1" ht="11.25">
      <c r="B276" s="230"/>
      <c r="C276" s="231"/>
      <c r="D276" s="221" t="s">
        <v>152</v>
      </c>
      <c r="E276" s="232" t="s">
        <v>1</v>
      </c>
      <c r="F276" s="233" t="s">
        <v>798</v>
      </c>
      <c r="G276" s="231"/>
      <c r="H276" s="234">
        <v>417.05099999999999</v>
      </c>
      <c r="I276" s="235"/>
      <c r="J276" s="231"/>
      <c r="K276" s="231"/>
      <c r="L276" s="236"/>
      <c r="M276" s="279"/>
      <c r="N276" s="280"/>
      <c r="O276" s="280"/>
      <c r="P276" s="280"/>
      <c r="Q276" s="280"/>
      <c r="R276" s="280"/>
      <c r="S276" s="280"/>
      <c r="T276" s="281"/>
      <c r="AT276" s="240" t="s">
        <v>152</v>
      </c>
      <c r="AU276" s="240" t="s">
        <v>83</v>
      </c>
      <c r="AV276" s="14" t="s">
        <v>83</v>
      </c>
      <c r="AW276" s="14" t="s">
        <v>30</v>
      </c>
      <c r="AX276" s="14" t="s">
        <v>81</v>
      </c>
      <c r="AY276" s="240" t="s">
        <v>144</v>
      </c>
    </row>
    <row r="277" spans="1:65" s="2" customFormat="1" ht="6.95" customHeight="1">
      <c r="A277" s="35"/>
      <c r="B277" s="55"/>
      <c r="C277" s="56"/>
      <c r="D277" s="56"/>
      <c r="E277" s="56"/>
      <c r="F277" s="56"/>
      <c r="G277" s="56"/>
      <c r="H277" s="56"/>
      <c r="I277" s="153"/>
      <c r="J277" s="56"/>
      <c r="K277" s="56"/>
      <c r="L277" s="40"/>
      <c r="M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</sheetData>
  <sheetProtection algorithmName="SHA-512" hashValue="fO0NO3M7l2W3SNuJ7gd3XBxdzp/vtzBWOf6EYtaB43hx3NSWW26x03RNtlYzbg72bX5bMyImETyXR5p2SeffDw==" saltValue="Vk9Cqbwjlw1oZNz8vUGxFYvAHQKRvTyrl6pCc8LweaxrqGgvbcIqgW0hP21htYS+jihfbtPKxS5qj5ib/cQXrA==" spinCount="100000" sheet="1" objects="1" scenarios="1" formatColumns="0" formatRows="0" autoFilter="0"/>
  <autoFilter ref="C121:K27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92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799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ROUND((SUM(BE121:BE546)),  2)</f>
        <v>0</v>
      </c>
      <c r="G33" s="35"/>
      <c r="H33" s="35"/>
      <c r="I33" s="132">
        <v>0.21</v>
      </c>
      <c r="J33" s="131">
        <f>ROUND(((SUM(BE121:BE546))*I33),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ROUND((SUM(BF121:BF546)),  2)</f>
        <v>0</v>
      </c>
      <c r="G34" s="35"/>
      <c r="H34" s="35"/>
      <c r="I34" s="132">
        <v>0.15</v>
      </c>
      <c r="J34" s="131">
        <f>ROUND(((SUM(BF121:BF546))*I34),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ROUND((SUM(BG121:BG546)),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ROUND((SUM(BH121:BH546)),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ROUND((SUM(BI121:BI546)),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etapa (1) - Dešťová kanal...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J122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124</v>
      </c>
      <c r="E99" s="172"/>
      <c r="F99" s="172"/>
      <c r="G99" s="172"/>
      <c r="H99" s="172"/>
      <c r="I99" s="173"/>
      <c r="J99" s="174">
        <f>J339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126</v>
      </c>
      <c r="E100" s="172"/>
      <c r="F100" s="172"/>
      <c r="G100" s="172"/>
      <c r="H100" s="172"/>
      <c r="I100" s="173"/>
      <c r="J100" s="174">
        <f>J381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556</v>
      </c>
      <c r="E101" s="172"/>
      <c r="F101" s="172"/>
      <c r="G101" s="172"/>
      <c r="H101" s="172"/>
      <c r="I101" s="173"/>
      <c r="J101" s="174">
        <f>J545</f>
        <v>0</v>
      </c>
      <c r="K101" s="170"/>
      <c r="L101" s="175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16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153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56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129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35" t="str">
        <f>E7</f>
        <v>Výstavba tdi Za Střelnicí III, Lanškroun 999</v>
      </c>
      <c r="F111" s="336"/>
      <c r="G111" s="336"/>
      <c r="H111" s="336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114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91" t="str">
        <f>E9</f>
        <v>III. etapa (1) - Dešťová kanal...</v>
      </c>
      <c r="F113" s="337"/>
      <c r="G113" s="337"/>
      <c r="H113" s="3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118" t="s">
        <v>22</v>
      </c>
      <c r="J115" s="67" t="str">
        <f>IF(J12="","",J12)</f>
        <v>27. 12. 2019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118" t="s">
        <v>29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27</v>
      </c>
      <c r="D118" s="37"/>
      <c r="E118" s="37"/>
      <c r="F118" s="28" t="str">
        <f>IF(E18="","",E18)</f>
        <v>Vyplň údaj</v>
      </c>
      <c r="G118" s="37"/>
      <c r="H118" s="37"/>
      <c r="I118" s="118" t="s">
        <v>31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76"/>
      <c r="B120" s="177"/>
      <c r="C120" s="178" t="s">
        <v>130</v>
      </c>
      <c r="D120" s="179" t="s">
        <v>58</v>
      </c>
      <c r="E120" s="179" t="s">
        <v>54</v>
      </c>
      <c r="F120" s="179" t="s">
        <v>55</v>
      </c>
      <c r="G120" s="179" t="s">
        <v>131</v>
      </c>
      <c r="H120" s="179" t="s">
        <v>132</v>
      </c>
      <c r="I120" s="180" t="s">
        <v>133</v>
      </c>
      <c r="J120" s="181" t="s">
        <v>118</v>
      </c>
      <c r="K120" s="182" t="s">
        <v>134</v>
      </c>
      <c r="L120" s="183"/>
      <c r="M120" s="76" t="s">
        <v>1</v>
      </c>
      <c r="N120" s="77" t="s">
        <v>37</v>
      </c>
      <c r="O120" s="77" t="s">
        <v>135</v>
      </c>
      <c r="P120" s="77" t="s">
        <v>136</v>
      </c>
      <c r="Q120" s="77" t="s">
        <v>137</v>
      </c>
      <c r="R120" s="77" t="s">
        <v>138</v>
      </c>
      <c r="S120" s="77" t="s">
        <v>139</v>
      </c>
      <c r="T120" s="78" t="s">
        <v>140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5"/>
      <c r="B121" s="36"/>
      <c r="C121" s="83" t="s">
        <v>141</v>
      </c>
      <c r="D121" s="37"/>
      <c r="E121" s="37"/>
      <c r="F121" s="37"/>
      <c r="G121" s="37"/>
      <c r="H121" s="37"/>
      <c r="I121" s="116"/>
      <c r="J121" s="184">
        <f>BK121</f>
        <v>0</v>
      </c>
      <c r="K121" s="37"/>
      <c r="L121" s="40"/>
      <c r="M121" s="79"/>
      <c r="N121" s="185"/>
      <c r="O121" s="80"/>
      <c r="P121" s="186">
        <f>P122</f>
        <v>0</v>
      </c>
      <c r="Q121" s="80"/>
      <c r="R121" s="186">
        <f>R122</f>
        <v>0</v>
      </c>
      <c r="S121" s="80"/>
      <c r="T121" s="187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72</v>
      </c>
      <c r="AU121" s="18" t="s">
        <v>120</v>
      </c>
      <c r="BK121" s="188">
        <f>BK122</f>
        <v>0</v>
      </c>
    </row>
    <row r="122" spans="1:65" s="12" customFormat="1" ht="25.9" customHeight="1">
      <c r="B122" s="189"/>
      <c r="C122" s="190"/>
      <c r="D122" s="191" t="s">
        <v>72</v>
      </c>
      <c r="E122" s="192" t="s">
        <v>142</v>
      </c>
      <c r="F122" s="192" t="s">
        <v>143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P123+P339+P381+P545</f>
        <v>0</v>
      </c>
      <c r="Q122" s="197"/>
      <c r="R122" s="198">
        <f>R123+R339+R381+R545</f>
        <v>0</v>
      </c>
      <c r="S122" s="197"/>
      <c r="T122" s="199">
        <f>T123+T339+T381+T545</f>
        <v>0</v>
      </c>
      <c r="AR122" s="200" t="s">
        <v>81</v>
      </c>
      <c r="AT122" s="201" t="s">
        <v>72</v>
      </c>
      <c r="AU122" s="201" t="s">
        <v>73</v>
      </c>
      <c r="AY122" s="200" t="s">
        <v>144</v>
      </c>
      <c r="BK122" s="202">
        <f>BK123+BK339+BK381+BK545</f>
        <v>0</v>
      </c>
    </row>
    <row r="123" spans="1:65" s="12" customFormat="1" ht="22.9" customHeight="1">
      <c r="B123" s="189"/>
      <c r="C123" s="190"/>
      <c r="D123" s="191" t="s">
        <v>72</v>
      </c>
      <c r="E123" s="203" t="s">
        <v>81</v>
      </c>
      <c r="F123" s="203" t="s">
        <v>145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SUM(P124:P338)</f>
        <v>0</v>
      </c>
      <c r="Q123" s="197"/>
      <c r="R123" s="198">
        <f>SUM(R124:R338)</f>
        <v>0</v>
      </c>
      <c r="S123" s="197"/>
      <c r="T123" s="199">
        <f>SUM(T124:T338)</f>
        <v>0</v>
      </c>
      <c r="AR123" s="200" t="s">
        <v>81</v>
      </c>
      <c r="AT123" s="201" t="s">
        <v>72</v>
      </c>
      <c r="AU123" s="201" t="s">
        <v>81</v>
      </c>
      <c r="AY123" s="200" t="s">
        <v>144</v>
      </c>
      <c r="BK123" s="202">
        <f>SUM(BK124:BK338)</f>
        <v>0</v>
      </c>
    </row>
    <row r="124" spans="1:65" s="2" customFormat="1" ht="21.75" customHeight="1">
      <c r="A124" s="35"/>
      <c r="B124" s="36"/>
      <c r="C124" s="205" t="s">
        <v>81</v>
      </c>
      <c r="D124" s="205" t="s">
        <v>146</v>
      </c>
      <c r="E124" s="206" t="s">
        <v>567</v>
      </c>
      <c r="F124" s="207" t="s">
        <v>568</v>
      </c>
      <c r="G124" s="208" t="s">
        <v>149</v>
      </c>
      <c r="H124" s="209">
        <v>33.662999999999997</v>
      </c>
      <c r="I124" s="210"/>
      <c r="J124" s="211">
        <f>ROUND(I124*H124,2)</f>
        <v>0</v>
      </c>
      <c r="K124" s="212"/>
      <c r="L124" s="40"/>
      <c r="M124" s="213" t="s">
        <v>1</v>
      </c>
      <c r="N124" s="214" t="s">
        <v>38</v>
      </c>
      <c r="O124" s="72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7" t="s">
        <v>150</v>
      </c>
      <c r="AT124" s="217" t="s">
        <v>146</v>
      </c>
      <c r="AU124" s="217" t="s">
        <v>83</v>
      </c>
      <c r="AY124" s="18" t="s">
        <v>144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81</v>
      </c>
      <c r="BK124" s="218">
        <f>ROUND(I124*H124,2)</f>
        <v>0</v>
      </c>
      <c r="BL124" s="18" t="s">
        <v>150</v>
      </c>
      <c r="BM124" s="217" t="s">
        <v>151</v>
      </c>
    </row>
    <row r="125" spans="1:65" s="13" customFormat="1" ht="11.25">
      <c r="B125" s="219"/>
      <c r="C125" s="220"/>
      <c r="D125" s="221" t="s">
        <v>152</v>
      </c>
      <c r="E125" s="222" t="s">
        <v>1</v>
      </c>
      <c r="F125" s="223" t="s">
        <v>569</v>
      </c>
      <c r="G125" s="220"/>
      <c r="H125" s="222" t="s">
        <v>1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152</v>
      </c>
      <c r="AU125" s="229" t="s">
        <v>83</v>
      </c>
      <c r="AV125" s="13" t="s">
        <v>81</v>
      </c>
      <c r="AW125" s="13" t="s">
        <v>30</v>
      </c>
      <c r="AX125" s="13" t="s">
        <v>73</v>
      </c>
      <c r="AY125" s="229" t="s">
        <v>144</v>
      </c>
    </row>
    <row r="126" spans="1:65" s="13" customFormat="1" ht="11.25">
      <c r="B126" s="219"/>
      <c r="C126" s="220"/>
      <c r="D126" s="221" t="s">
        <v>152</v>
      </c>
      <c r="E126" s="222" t="s">
        <v>1</v>
      </c>
      <c r="F126" s="223" t="s">
        <v>800</v>
      </c>
      <c r="G126" s="220"/>
      <c r="H126" s="222" t="s">
        <v>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152</v>
      </c>
      <c r="AU126" s="229" t="s">
        <v>83</v>
      </c>
      <c r="AV126" s="13" t="s">
        <v>81</v>
      </c>
      <c r="AW126" s="13" t="s">
        <v>30</v>
      </c>
      <c r="AX126" s="13" t="s">
        <v>73</v>
      </c>
      <c r="AY126" s="229" t="s">
        <v>144</v>
      </c>
    </row>
    <row r="127" spans="1:65" s="13" customFormat="1" ht="22.5">
      <c r="B127" s="219"/>
      <c r="C127" s="220"/>
      <c r="D127" s="221" t="s">
        <v>152</v>
      </c>
      <c r="E127" s="222" t="s">
        <v>1</v>
      </c>
      <c r="F127" s="223" t="s">
        <v>801</v>
      </c>
      <c r="G127" s="220"/>
      <c r="H127" s="222" t="s">
        <v>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152</v>
      </c>
      <c r="AU127" s="229" t="s">
        <v>83</v>
      </c>
      <c r="AV127" s="13" t="s">
        <v>81</v>
      </c>
      <c r="AW127" s="13" t="s">
        <v>30</v>
      </c>
      <c r="AX127" s="13" t="s">
        <v>73</v>
      </c>
      <c r="AY127" s="229" t="s">
        <v>144</v>
      </c>
    </row>
    <row r="128" spans="1:65" s="13" customFormat="1" ht="11.25">
      <c r="B128" s="219"/>
      <c r="C128" s="220"/>
      <c r="D128" s="221" t="s">
        <v>152</v>
      </c>
      <c r="E128" s="222" t="s">
        <v>1</v>
      </c>
      <c r="F128" s="223" t="s">
        <v>802</v>
      </c>
      <c r="G128" s="220"/>
      <c r="H128" s="222" t="s">
        <v>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152</v>
      </c>
      <c r="AU128" s="229" t="s">
        <v>83</v>
      </c>
      <c r="AV128" s="13" t="s">
        <v>81</v>
      </c>
      <c r="AW128" s="13" t="s">
        <v>30</v>
      </c>
      <c r="AX128" s="13" t="s">
        <v>73</v>
      </c>
      <c r="AY128" s="229" t="s">
        <v>144</v>
      </c>
    </row>
    <row r="129" spans="1:65" s="14" customFormat="1" ht="11.25">
      <c r="B129" s="230"/>
      <c r="C129" s="231"/>
      <c r="D129" s="221" t="s">
        <v>152</v>
      </c>
      <c r="E129" s="232" t="s">
        <v>1</v>
      </c>
      <c r="F129" s="233" t="s">
        <v>803</v>
      </c>
      <c r="G129" s="231"/>
      <c r="H129" s="234">
        <v>104.114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152</v>
      </c>
      <c r="AU129" s="240" t="s">
        <v>83</v>
      </c>
      <c r="AV129" s="14" t="s">
        <v>83</v>
      </c>
      <c r="AW129" s="14" t="s">
        <v>30</v>
      </c>
      <c r="AX129" s="14" t="s">
        <v>73</v>
      </c>
      <c r="AY129" s="240" t="s">
        <v>144</v>
      </c>
    </row>
    <row r="130" spans="1:65" s="14" customFormat="1" ht="11.25">
      <c r="B130" s="230"/>
      <c r="C130" s="231"/>
      <c r="D130" s="221" t="s">
        <v>152</v>
      </c>
      <c r="E130" s="232" t="s">
        <v>1</v>
      </c>
      <c r="F130" s="233" t="s">
        <v>804</v>
      </c>
      <c r="G130" s="231"/>
      <c r="H130" s="234">
        <v>174.87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152</v>
      </c>
      <c r="AU130" s="240" t="s">
        <v>83</v>
      </c>
      <c r="AV130" s="14" t="s">
        <v>83</v>
      </c>
      <c r="AW130" s="14" t="s">
        <v>30</v>
      </c>
      <c r="AX130" s="14" t="s">
        <v>73</v>
      </c>
      <c r="AY130" s="240" t="s">
        <v>144</v>
      </c>
    </row>
    <row r="131" spans="1:65" s="14" customFormat="1" ht="11.25">
      <c r="B131" s="230"/>
      <c r="C131" s="231"/>
      <c r="D131" s="221" t="s">
        <v>152</v>
      </c>
      <c r="E131" s="232" t="s">
        <v>1</v>
      </c>
      <c r="F131" s="233" t="s">
        <v>805</v>
      </c>
      <c r="G131" s="231"/>
      <c r="H131" s="234">
        <v>57.645000000000003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152</v>
      </c>
      <c r="AU131" s="240" t="s">
        <v>83</v>
      </c>
      <c r="AV131" s="14" t="s">
        <v>83</v>
      </c>
      <c r="AW131" s="14" t="s">
        <v>30</v>
      </c>
      <c r="AX131" s="14" t="s">
        <v>73</v>
      </c>
      <c r="AY131" s="240" t="s">
        <v>144</v>
      </c>
    </row>
    <row r="132" spans="1:65" s="15" customFormat="1" ht="11.25">
      <c r="B132" s="241"/>
      <c r="C132" s="242"/>
      <c r="D132" s="221" t="s">
        <v>152</v>
      </c>
      <c r="E132" s="243" t="s">
        <v>1</v>
      </c>
      <c r="F132" s="244" t="s">
        <v>155</v>
      </c>
      <c r="G132" s="242"/>
      <c r="H132" s="245">
        <v>336.62900000000002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152</v>
      </c>
      <c r="AU132" s="251" t="s">
        <v>83</v>
      </c>
      <c r="AV132" s="15" t="s">
        <v>150</v>
      </c>
      <c r="AW132" s="15" t="s">
        <v>30</v>
      </c>
      <c r="AX132" s="15" t="s">
        <v>81</v>
      </c>
      <c r="AY132" s="251" t="s">
        <v>144</v>
      </c>
    </row>
    <row r="133" spans="1:65" s="14" customFormat="1" ht="11.25">
      <c r="B133" s="230"/>
      <c r="C133" s="231"/>
      <c r="D133" s="221" t="s">
        <v>152</v>
      </c>
      <c r="E133" s="231"/>
      <c r="F133" s="233" t="s">
        <v>806</v>
      </c>
      <c r="G133" s="231"/>
      <c r="H133" s="234">
        <v>33.662999999999997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152</v>
      </c>
      <c r="AU133" s="240" t="s">
        <v>83</v>
      </c>
      <c r="AV133" s="14" t="s">
        <v>83</v>
      </c>
      <c r="AW133" s="14" t="s">
        <v>4</v>
      </c>
      <c r="AX133" s="14" t="s">
        <v>81</v>
      </c>
      <c r="AY133" s="240" t="s">
        <v>144</v>
      </c>
    </row>
    <row r="134" spans="1:65" s="2" customFormat="1" ht="21.75" customHeight="1">
      <c r="A134" s="35"/>
      <c r="B134" s="36"/>
      <c r="C134" s="205" t="s">
        <v>83</v>
      </c>
      <c r="D134" s="205" t="s">
        <v>146</v>
      </c>
      <c r="E134" s="206" t="s">
        <v>576</v>
      </c>
      <c r="F134" s="207" t="s">
        <v>577</v>
      </c>
      <c r="G134" s="208" t="s">
        <v>149</v>
      </c>
      <c r="H134" s="209">
        <v>16.831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38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150</v>
      </c>
      <c r="AT134" s="217" t="s">
        <v>146</v>
      </c>
      <c r="AU134" s="217" t="s">
        <v>83</v>
      </c>
      <c r="AY134" s="18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81</v>
      </c>
      <c r="BK134" s="218">
        <f>ROUND(I134*H134,2)</f>
        <v>0</v>
      </c>
      <c r="BL134" s="18" t="s">
        <v>150</v>
      </c>
      <c r="BM134" s="217" t="s">
        <v>158</v>
      </c>
    </row>
    <row r="135" spans="1:65" s="13" customFormat="1" ht="11.25">
      <c r="B135" s="219"/>
      <c r="C135" s="220"/>
      <c r="D135" s="221" t="s">
        <v>152</v>
      </c>
      <c r="E135" s="222" t="s">
        <v>1</v>
      </c>
      <c r="F135" s="223" t="s">
        <v>807</v>
      </c>
      <c r="G135" s="220"/>
      <c r="H135" s="222" t="s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152</v>
      </c>
      <c r="AU135" s="229" t="s">
        <v>83</v>
      </c>
      <c r="AV135" s="13" t="s">
        <v>81</v>
      </c>
      <c r="AW135" s="13" t="s">
        <v>30</v>
      </c>
      <c r="AX135" s="13" t="s">
        <v>73</v>
      </c>
      <c r="AY135" s="229" t="s">
        <v>144</v>
      </c>
    </row>
    <row r="136" spans="1:65" s="13" customFormat="1" ht="11.25">
      <c r="B136" s="219"/>
      <c r="C136" s="220"/>
      <c r="D136" s="221" t="s">
        <v>152</v>
      </c>
      <c r="E136" s="222" t="s">
        <v>1</v>
      </c>
      <c r="F136" s="223" t="s">
        <v>808</v>
      </c>
      <c r="G136" s="220"/>
      <c r="H136" s="222" t="s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152</v>
      </c>
      <c r="AU136" s="229" t="s">
        <v>83</v>
      </c>
      <c r="AV136" s="13" t="s">
        <v>81</v>
      </c>
      <c r="AW136" s="13" t="s">
        <v>30</v>
      </c>
      <c r="AX136" s="13" t="s">
        <v>73</v>
      </c>
      <c r="AY136" s="229" t="s">
        <v>144</v>
      </c>
    </row>
    <row r="137" spans="1:65" s="13" customFormat="1" ht="11.25">
      <c r="B137" s="219"/>
      <c r="C137" s="220"/>
      <c r="D137" s="221" t="s">
        <v>152</v>
      </c>
      <c r="E137" s="222" t="s">
        <v>1</v>
      </c>
      <c r="F137" s="223" t="s">
        <v>569</v>
      </c>
      <c r="G137" s="220"/>
      <c r="H137" s="222" t="s">
        <v>1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152</v>
      </c>
      <c r="AU137" s="229" t="s">
        <v>83</v>
      </c>
      <c r="AV137" s="13" t="s">
        <v>81</v>
      </c>
      <c r="AW137" s="13" t="s">
        <v>30</v>
      </c>
      <c r="AX137" s="13" t="s">
        <v>73</v>
      </c>
      <c r="AY137" s="229" t="s">
        <v>144</v>
      </c>
    </row>
    <row r="138" spans="1:65" s="13" customFormat="1" ht="11.25">
      <c r="B138" s="219"/>
      <c r="C138" s="220"/>
      <c r="D138" s="221" t="s">
        <v>152</v>
      </c>
      <c r="E138" s="222" t="s">
        <v>1</v>
      </c>
      <c r="F138" s="223" t="s">
        <v>800</v>
      </c>
      <c r="G138" s="220"/>
      <c r="H138" s="222" t="s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152</v>
      </c>
      <c r="AU138" s="229" t="s">
        <v>83</v>
      </c>
      <c r="AV138" s="13" t="s">
        <v>81</v>
      </c>
      <c r="AW138" s="13" t="s">
        <v>30</v>
      </c>
      <c r="AX138" s="13" t="s">
        <v>73</v>
      </c>
      <c r="AY138" s="229" t="s">
        <v>144</v>
      </c>
    </row>
    <row r="139" spans="1:65" s="13" customFormat="1" ht="22.5">
      <c r="B139" s="219"/>
      <c r="C139" s="220"/>
      <c r="D139" s="221" t="s">
        <v>152</v>
      </c>
      <c r="E139" s="222" t="s">
        <v>1</v>
      </c>
      <c r="F139" s="223" t="s">
        <v>801</v>
      </c>
      <c r="G139" s="220"/>
      <c r="H139" s="222" t="s">
        <v>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152</v>
      </c>
      <c r="AU139" s="229" t="s">
        <v>83</v>
      </c>
      <c r="AV139" s="13" t="s">
        <v>81</v>
      </c>
      <c r="AW139" s="13" t="s">
        <v>30</v>
      </c>
      <c r="AX139" s="13" t="s">
        <v>73</v>
      </c>
      <c r="AY139" s="229" t="s">
        <v>144</v>
      </c>
    </row>
    <row r="140" spans="1:65" s="13" customFormat="1" ht="11.25">
      <c r="B140" s="219"/>
      <c r="C140" s="220"/>
      <c r="D140" s="221" t="s">
        <v>152</v>
      </c>
      <c r="E140" s="222" t="s">
        <v>1</v>
      </c>
      <c r="F140" s="223" t="s">
        <v>802</v>
      </c>
      <c r="G140" s="220"/>
      <c r="H140" s="222" t="s">
        <v>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152</v>
      </c>
      <c r="AU140" s="229" t="s">
        <v>83</v>
      </c>
      <c r="AV140" s="13" t="s">
        <v>81</v>
      </c>
      <c r="AW140" s="13" t="s">
        <v>30</v>
      </c>
      <c r="AX140" s="13" t="s">
        <v>73</v>
      </c>
      <c r="AY140" s="229" t="s">
        <v>144</v>
      </c>
    </row>
    <row r="141" spans="1:65" s="14" customFormat="1" ht="11.25">
      <c r="B141" s="230"/>
      <c r="C141" s="231"/>
      <c r="D141" s="221" t="s">
        <v>152</v>
      </c>
      <c r="E141" s="232" t="s">
        <v>1</v>
      </c>
      <c r="F141" s="233" t="s">
        <v>803</v>
      </c>
      <c r="G141" s="231"/>
      <c r="H141" s="234">
        <v>104.114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152</v>
      </c>
      <c r="AU141" s="240" t="s">
        <v>83</v>
      </c>
      <c r="AV141" s="14" t="s">
        <v>83</v>
      </c>
      <c r="AW141" s="14" t="s">
        <v>30</v>
      </c>
      <c r="AX141" s="14" t="s">
        <v>73</v>
      </c>
      <c r="AY141" s="240" t="s">
        <v>144</v>
      </c>
    </row>
    <row r="142" spans="1:65" s="14" customFormat="1" ht="11.25">
      <c r="B142" s="230"/>
      <c r="C142" s="231"/>
      <c r="D142" s="221" t="s">
        <v>152</v>
      </c>
      <c r="E142" s="232" t="s">
        <v>1</v>
      </c>
      <c r="F142" s="233" t="s">
        <v>804</v>
      </c>
      <c r="G142" s="231"/>
      <c r="H142" s="234">
        <v>174.87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152</v>
      </c>
      <c r="AU142" s="240" t="s">
        <v>83</v>
      </c>
      <c r="AV142" s="14" t="s">
        <v>83</v>
      </c>
      <c r="AW142" s="14" t="s">
        <v>30</v>
      </c>
      <c r="AX142" s="14" t="s">
        <v>73</v>
      </c>
      <c r="AY142" s="240" t="s">
        <v>144</v>
      </c>
    </row>
    <row r="143" spans="1:65" s="14" customFormat="1" ht="11.25">
      <c r="B143" s="230"/>
      <c r="C143" s="231"/>
      <c r="D143" s="221" t="s">
        <v>152</v>
      </c>
      <c r="E143" s="232" t="s">
        <v>1</v>
      </c>
      <c r="F143" s="233" t="s">
        <v>805</v>
      </c>
      <c r="G143" s="231"/>
      <c r="H143" s="234">
        <v>57.645000000000003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152</v>
      </c>
      <c r="AU143" s="240" t="s">
        <v>83</v>
      </c>
      <c r="AV143" s="14" t="s">
        <v>83</v>
      </c>
      <c r="AW143" s="14" t="s">
        <v>30</v>
      </c>
      <c r="AX143" s="14" t="s">
        <v>73</v>
      </c>
      <c r="AY143" s="240" t="s">
        <v>144</v>
      </c>
    </row>
    <row r="144" spans="1:65" s="15" customFormat="1" ht="11.25">
      <c r="B144" s="241"/>
      <c r="C144" s="242"/>
      <c r="D144" s="221" t="s">
        <v>152</v>
      </c>
      <c r="E144" s="243" t="s">
        <v>1</v>
      </c>
      <c r="F144" s="244" t="s">
        <v>155</v>
      </c>
      <c r="G144" s="242"/>
      <c r="H144" s="245">
        <v>336.62900000000002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152</v>
      </c>
      <c r="AU144" s="251" t="s">
        <v>83</v>
      </c>
      <c r="AV144" s="15" t="s">
        <v>150</v>
      </c>
      <c r="AW144" s="15" t="s">
        <v>30</v>
      </c>
      <c r="AX144" s="15" t="s">
        <v>81</v>
      </c>
      <c r="AY144" s="251" t="s">
        <v>144</v>
      </c>
    </row>
    <row r="145" spans="1:65" s="14" customFormat="1" ht="11.25">
      <c r="B145" s="230"/>
      <c r="C145" s="231"/>
      <c r="D145" s="221" t="s">
        <v>152</v>
      </c>
      <c r="E145" s="231"/>
      <c r="F145" s="233" t="s">
        <v>809</v>
      </c>
      <c r="G145" s="231"/>
      <c r="H145" s="234">
        <v>16.831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152</v>
      </c>
      <c r="AU145" s="240" t="s">
        <v>83</v>
      </c>
      <c r="AV145" s="14" t="s">
        <v>83</v>
      </c>
      <c r="AW145" s="14" t="s">
        <v>4</v>
      </c>
      <c r="AX145" s="14" t="s">
        <v>81</v>
      </c>
      <c r="AY145" s="240" t="s">
        <v>144</v>
      </c>
    </row>
    <row r="146" spans="1:65" s="2" customFormat="1" ht="21.75" customHeight="1">
      <c r="A146" s="35"/>
      <c r="B146" s="36"/>
      <c r="C146" s="205" t="s">
        <v>160</v>
      </c>
      <c r="D146" s="205" t="s">
        <v>146</v>
      </c>
      <c r="E146" s="206" t="s">
        <v>580</v>
      </c>
      <c r="F146" s="207" t="s">
        <v>581</v>
      </c>
      <c r="G146" s="208" t="s">
        <v>149</v>
      </c>
      <c r="H146" s="209">
        <v>302.96600000000001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38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150</v>
      </c>
      <c r="AT146" s="217" t="s">
        <v>146</v>
      </c>
      <c r="AU146" s="217" t="s">
        <v>83</v>
      </c>
      <c r="AY146" s="18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81</v>
      </c>
      <c r="BK146" s="218">
        <f>ROUND(I146*H146,2)</f>
        <v>0</v>
      </c>
      <c r="BL146" s="18" t="s">
        <v>150</v>
      </c>
      <c r="BM146" s="217" t="s">
        <v>163</v>
      </c>
    </row>
    <row r="147" spans="1:65" s="13" customFormat="1" ht="11.25">
      <c r="B147" s="219"/>
      <c r="C147" s="220"/>
      <c r="D147" s="221" t="s">
        <v>152</v>
      </c>
      <c r="E147" s="222" t="s">
        <v>1</v>
      </c>
      <c r="F147" s="223" t="s">
        <v>586</v>
      </c>
      <c r="G147" s="220"/>
      <c r="H147" s="222" t="s">
        <v>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152</v>
      </c>
      <c r="AU147" s="229" t="s">
        <v>83</v>
      </c>
      <c r="AV147" s="13" t="s">
        <v>81</v>
      </c>
      <c r="AW147" s="13" t="s">
        <v>30</v>
      </c>
      <c r="AX147" s="13" t="s">
        <v>73</v>
      </c>
      <c r="AY147" s="229" t="s">
        <v>144</v>
      </c>
    </row>
    <row r="148" spans="1:65" s="13" customFormat="1" ht="11.25">
      <c r="B148" s="219"/>
      <c r="C148" s="220"/>
      <c r="D148" s="221" t="s">
        <v>152</v>
      </c>
      <c r="E148" s="222" t="s">
        <v>1</v>
      </c>
      <c r="F148" s="223" t="s">
        <v>800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83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3" customFormat="1" ht="22.5">
      <c r="B149" s="219"/>
      <c r="C149" s="220"/>
      <c r="D149" s="221" t="s">
        <v>152</v>
      </c>
      <c r="E149" s="222" t="s">
        <v>1</v>
      </c>
      <c r="F149" s="223" t="s">
        <v>801</v>
      </c>
      <c r="G149" s="220"/>
      <c r="H149" s="222" t="s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152</v>
      </c>
      <c r="AU149" s="229" t="s">
        <v>83</v>
      </c>
      <c r="AV149" s="13" t="s">
        <v>81</v>
      </c>
      <c r="AW149" s="13" t="s">
        <v>30</v>
      </c>
      <c r="AX149" s="13" t="s">
        <v>73</v>
      </c>
      <c r="AY149" s="229" t="s">
        <v>144</v>
      </c>
    </row>
    <row r="150" spans="1:65" s="13" customFormat="1" ht="11.25">
      <c r="B150" s="219"/>
      <c r="C150" s="220"/>
      <c r="D150" s="221" t="s">
        <v>152</v>
      </c>
      <c r="E150" s="222" t="s">
        <v>1</v>
      </c>
      <c r="F150" s="223" t="s">
        <v>802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83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4" customFormat="1" ht="11.25">
      <c r="B151" s="230"/>
      <c r="C151" s="231"/>
      <c r="D151" s="221" t="s">
        <v>152</v>
      </c>
      <c r="E151" s="232" t="s">
        <v>1</v>
      </c>
      <c r="F151" s="233" t="s">
        <v>803</v>
      </c>
      <c r="G151" s="231"/>
      <c r="H151" s="234">
        <v>104.114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152</v>
      </c>
      <c r="AU151" s="240" t="s">
        <v>83</v>
      </c>
      <c r="AV151" s="14" t="s">
        <v>83</v>
      </c>
      <c r="AW151" s="14" t="s">
        <v>30</v>
      </c>
      <c r="AX151" s="14" t="s">
        <v>73</v>
      </c>
      <c r="AY151" s="240" t="s">
        <v>144</v>
      </c>
    </row>
    <row r="152" spans="1:65" s="14" customFormat="1" ht="11.25">
      <c r="B152" s="230"/>
      <c r="C152" s="231"/>
      <c r="D152" s="221" t="s">
        <v>152</v>
      </c>
      <c r="E152" s="232" t="s">
        <v>1</v>
      </c>
      <c r="F152" s="233" t="s">
        <v>804</v>
      </c>
      <c r="G152" s="231"/>
      <c r="H152" s="234">
        <v>174.87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152</v>
      </c>
      <c r="AU152" s="240" t="s">
        <v>83</v>
      </c>
      <c r="AV152" s="14" t="s">
        <v>83</v>
      </c>
      <c r="AW152" s="14" t="s">
        <v>30</v>
      </c>
      <c r="AX152" s="14" t="s">
        <v>73</v>
      </c>
      <c r="AY152" s="240" t="s">
        <v>144</v>
      </c>
    </row>
    <row r="153" spans="1:65" s="14" customFormat="1" ht="11.25">
      <c r="B153" s="230"/>
      <c r="C153" s="231"/>
      <c r="D153" s="221" t="s">
        <v>152</v>
      </c>
      <c r="E153" s="232" t="s">
        <v>1</v>
      </c>
      <c r="F153" s="233" t="s">
        <v>805</v>
      </c>
      <c r="G153" s="231"/>
      <c r="H153" s="234">
        <v>57.645000000000003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152</v>
      </c>
      <c r="AU153" s="240" t="s">
        <v>83</v>
      </c>
      <c r="AV153" s="14" t="s">
        <v>83</v>
      </c>
      <c r="AW153" s="14" t="s">
        <v>30</v>
      </c>
      <c r="AX153" s="14" t="s">
        <v>73</v>
      </c>
      <c r="AY153" s="240" t="s">
        <v>144</v>
      </c>
    </row>
    <row r="154" spans="1:65" s="15" customFormat="1" ht="11.25">
      <c r="B154" s="241"/>
      <c r="C154" s="242"/>
      <c r="D154" s="221" t="s">
        <v>152</v>
      </c>
      <c r="E154" s="243" t="s">
        <v>1</v>
      </c>
      <c r="F154" s="244" t="s">
        <v>155</v>
      </c>
      <c r="G154" s="242"/>
      <c r="H154" s="245">
        <v>336.62900000000002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AT154" s="251" t="s">
        <v>152</v>
      </c>
      <c r="AU154" s="251" t="s">
        <v>83</v>
      </c>
      <c r="AV154" s="15" t="s">
        <v>150</v>
      </c>
      <c r="AW154" s="15" t="s">
        <v>30</v>
      </c>
      <c r="AX154" s="15" t="s">
        <v>81</v>
      </c>
      <c r="AY154" s="251" t="s">
        <v>144</v>
      </c>
    </row>
    <row r="155" spans="1:65" s="14" customFormat="1" ht="11.25">
      <c r="B155" s="230"/>
      <c r="C155" s="231"/>
      <c r="D155" s="221" t="s">
        <v>152</v>
      </c>
      <c r="E155" s="231"/>
      <c r="F155" s="233" t="s">
        <v>810</v>
      </c>
      <c r="G155" s="231"/>
      <c r="H155" s="234">
        <v>302.96600000000001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152</v>
      </c>
      <c r="AU155" s="240" t="s">
        <v>83</v>
      </c>
      <c r="AV155" s="14" t="s">
        <v>83</v>
      </c>
      <c r="AW155" s="14" t="s">
        <v>4</v>
      </c>
      <c r="AX155" s="14" t="s">
        <v>81</v>
      </c>
      <c r="AY155" s="240" t="s">
        <v>144</v>
      </c>
    </row>
    <row r="156" spans="1:65" s="2" customFormat="1" ht="21.75" customHeight="1">
      <c r="A156" s="35"/>
      <c r="B156" s="36"/>
      <c r="C156" s="205" t="s">
        <v>150</v>
      </c>
      <c r="D156" s="205" t="s">
        <v>146</v>
      </c>
      <c r="E156" s="206" t="s">
        <v>583</v>
      </c>
      <c r="F156" s="207" t="s">
        <v>584</v>
      </c>
      <c r="G156" s="208" t="s">
        <v>149</v>
      </c>
      <c r="H156" s="209">
        <v>151.483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38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150</v>
      </c>
      <c r="AT156" s="217" t="s">
        <v>146</v>
      </c>
      <c r="AU156" s="217" t="s">
        <v>83</v>
      </c>
      <c r="AY156" s="18" t="s">
        <v>144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81</v>
      </c>
      <c r="BK156" s="218">
        <f>ROUND(I156*H156,2)</f>
        <v>0</v>
      </c>
      <c r="BL156" s="18" t="s">
        <v>150</v>
      </c>
      <c r="BM156" s="217" t="s">
        <v>168</v>
      </c>
    </row>
    <row r="157" spans="1:65" s="13" customFormat="1" ht="11.25">
      <c r="B157" s="219"/>
      <c r="C157" s="220"/>
      <c r="D157" s="221" t="s">
        <v>152</v>
      </c>
      <c r="E157" s="222" t="s">
        <v>1</v>
      </c>
      <c r="F157" s="223" t="s">
        <v>180</v>
      </c>
      <c r="G157" s="220"/>
      <c r="H157" s="222" t="s">
        <v>1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152</v>
      </c>
      <c r="AU157" s="229" t="s">
        <v>83</v>
      </c>
      <c r="AV157" s="13" t="s">
        <v>81</v>
      </c>
      <c r="AW157" s="13" t="s">
        <v>30</v>
      </c>
      <c r="AX157" s="13" t="s">
        <v>73</v>
      </c>
      <c r="AY157" s="229" t="s">
        <v>144</v>
      </c>
    </row>
    <row r="158" spans="1:65" s="13" customFormat="1" ht="11.25">
      <c r="B158" s="219"/>
      <c r="C158" s="220"/>
      <c r="D158" s="221" t="s">
        <v>152</v>
      </c>
      <c r="E158" s="222" t="s">
        <v>1</v>
      </c>
      <c r="F158" s="223" t="s">
        <v>586</v>
      </c>
      <c r="G158" s="220"/>
      <c r="H158" s="222" t="s">
        <v>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152</v>
      </c>
      <c r="AU158" s="229" t="s">
        <v>83</v>
      </c>
      <c r="AV158" s="13" t="s">
        <v>81</v>
      </c>
      <c r="AW158" s="13" t="s">
        <v>30</v>
      </c>
      <c r="AX158" s="13" t="s">
        <v>73</v>
      </c>
      <c r="AY158" s="229" t="s">
        <v>144</v>
      </c>
    </row>
    <row r="159" spans="1:65" s="13" customFormat="1" ht="11.25">
      <c r="B159" s="219"/>
      <c r="C159" s="220"/>
      <c r="D159" s="221" t="s">
        <v>152</v>
      </c>
      <c r="E159" s="222" t="s">
        <v>1</v>
      </c>
      <c r="F159" s="223" t="s">
        <v>800</v>
      </c>
      <c r="G159" s="220"/>
      <c r="H159" s="222" t="s">
        <v>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152</v>
      </c>
      <c r="AU159" s="229" t="s">
        <v>83</v>
      </c>
      <c r="AV159" s="13" t="s">
        <v>81</v>
      </c>
      <c r="AW159" s="13" t="s">
        <v>30</v>
      </c>
      <c r="AX159" s="13" t="s">
        <v>73</v>
      </c>
      <c r="AY159" s="229" t="s">
        <v>144</v>
      </c>
    </row>
    <row r="160" spans="1:65" s="13" customFormat="1" ht="22.5">
      <c r="B160" s="219"/>
      <c r="C160" s="220"/>
      <c r="D160" s="221" t="s">
        <v>152</v>
      </c>
      <c r="E160" s="222" t="s">
        <v>1</v>
      </c>
      <c r="F160" s="223" t="s">
        <v>801</v>
      </c>
      <c r="G160" s="220"/>
      <c r="H160" s="222" t="s">
        <v>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152</v>
      </c>
      <c r="AU160" s="229" t="s">
        <v>83</v>
      </c>
      <c r="AV160" s="13" t="s">
        <v>81</v>
      </c>
      <c r="AW160" s="13" t="s">
        <v>30</v>
      </c>
      <c r="AX160" s="13" t="s">
        <v>73</v>
      </c>
      <c r="AY160" s="229" t="s">
        <v>144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802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4" customFormat="1" ht="11.25">
      <c r="B162" s="230"/>
      <c r="C162" s="231"/>
      <c r="D162" s="221" t="s">
        <v>152</v>
      </c>
      <c r="E162" s="232" t="s">
        <v>1</v>
      </c>
      <c r="F162" s="233" t="s">
        <v>803</v>
      </c>
      <c r="G162" s="231"/>
      <c r="H162" s="234">
        <v>104.114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152</v>
      </c>
      <c r="AU162" s="240" t="s">
        <v>83</v>
      </c>
      <c r="AV162" s="14" t="s">
        <v>83</v>
      </c>
      <c r="AW162" s="14" t="s">
        <v>30</v>
      </c>
      <c r="AX162" s="14" t="s">
        <v>73</v>
      </c>
      <c r="AY162" s="240" t="s">
        <v>144</v>
      </c>
    </row>
    <row r="163" spans="1:65" s="14" customFormat="1" ht="11.25">
      <c r="B163" s="230"/>
      <c r="C163" s="231"/>
      <c r="D163" s="221" t="s">
        <v>152</v>
      </c>
      <c r="E163" s="232" t="s">
        <v>1</v>
      </c>
      <c r="F163" s="233" t="s">
        <v>804</v>
      </c>
      <c r="G163" s="231"/>
      <c r="H163" s="234">
        <v>174.87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152</v>
      </c>
      <c r="AU163" s="240" t="s">
        <v>83</v>
      </c>
      <c r="AV163" s="14" t="s">
        <v>83</v>
      </c>
      <c r="AW163" s="14" t="s">
        <v>30</v>
      </c>
      <c r="AX163" s="14" t="s">
        <v>73</v>
      </c>
      <c r="AY163" s="240" t="s">
        <v>144</v>
      </c>
    </row>
    <row r="164" spans="1:65" s="14" customFormat="1" ht="11.25">
      <c r="B164" s="230"/>
      <c r="C164" s="231"/>
      <c r="D164" s="221" t="s">
        <v>152</v>
      </c>
      <c r="E164" s="232" t="s">
        <v>1</v>
      </c>
      <c r="F164" s="233" t="s">
        <v>805</v>
      </c>
      <c r="G164" s="231"/>
      <c r="H164" s="234">
        <v>57.645000000000003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152</v>
      </c>
      <c r="AU164" s="240" t="s">
        <v>83</v>
      </c>
      <c r="AV164" s="14" t="s">
        <v>83</v>
      </c>
      <c r="AW164" s="14" t="s">
        <v>30</v>
      </c>
      <c r="AX164" s="14" t="s">
        <v>73</v>
      </c>
      <c r="AY164" s="240" t="s">
        <v>144</v>
      </c>
    </row>
    <row r="165" spans="1:65" s="15" customFormat="1" ht="11.25">
      <c r="B165" s="241"/>
      <c r="C165" s="242"/>
      <c r="D165" s="221" t="s">
        <v>152</v>
      </c>
      <c r="E165" s="243" t="s">
        <v>1</v>
      </c>
      <c r="F165" s="244" t="s">
        <v>155</v>
      </c>
      <c r="G165" s="242"/>
      <c r="H165" s="245">
        <v>336.62900000000002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AT165" s="251" t="s">
        <v>152</v>
      </c>
      <c r="AU165" s="251" t="s">
        <v>83</v>
      </c>
      <c r="AV165" s="15" t="s">
        <v>150</v>
      </c>
      <c r="AW165" s="15" t="s">
        <v>30</v>
      </c>
      <c r="AX165" s="15" t="s">
        <v>81</v>
      </c>
      <c r="AY165" s="251" t="s">
        <v>144</v>
      </c>
    </row>
    <row r="166" spans="1:65" s="14" customFormat="1" ht="11.25">
      <c r="B166" s="230"/>
      <c r="C166" s="231"/>
      <c r="D166" s="221" t="s">
        <v>152</v>
      </c>
      <c r="E166" s="231"/>
      <c r="F166" s="233" t="s">
        <v>811</v>
      </c>
      <c r="G166" s="231"/>
      <c r="H166" s="234">
        <v>151.483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152</v>
      </c>
      <c r="AU166" s="240" t="s">
        <v>83</v>
      </c>
      <c r="AV166" s="14" t="s">
        <v>83</v>
      </c>
      <c r="AW166" s="14" t="s">
        <v>4</v>
      </c>
      <c r="AX166" s="14" t="s">
        <v>81</v>
      </c>
      <c r="AY166" s="240" t="s">
        <v>144</v>
      </c>
    </row>
    <row r="167" spans="1:65" s="2" customFormat="1" ht="16.5" customHeight="1">
      <c r="A167" s="35"/>
      <c r="B167" s="36"/>
      <c r="C167" s="205" t="s">
        <v>176</v>
      </c>
      <c r="D167" s="205" t="s">
        <v>146</v>
      </c>
      <c r="E167" s="206" t="s">
        <v>812</v>
      </c>
      <c r="F167" s="207" t="s">
        <v>813</v>
      </c>
      <c r="G167" s="208" t="s">
        <v>149</v>
      </c>
      <c r="H167" s="209">
        <v>1.879</v>
      </c>
      <c r="I167" s="210"/>
      <c r="J167" s="211">
        <f>ROUND(I167*H167,2)</f>
        <v>0</v>
      </c>
      <c r="K167" s="212"/>
      <c r="L167" s="40"/>
      <c r="M167" s="213" t="s">
        <v>1</v>
      </c>
      <c r="N167" s="214" t="s">
        <v>38</v>
      </c>
      <c r="O167" s="72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150</v>
      </c>
      <c r="AT167" s="217" t="s">
        <v>146</v>
      </c>
      <c r="AU167" s="217" t="s">
        <v>83</v>
      </c>
      <c r="AY167" s="18" t="s">
        <v>144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81</v>
      </c>
      <c r="BK167" s="218">
        <f>ROUND(I167*H167,2)</f>
        <v>0</v>
      </c>
      <c r="BL167" s="18" t="s">
        <v>150</v>
      </c>
      <c r="BM167" s="217" t="s">
        <v>179</v>
      </c>
    </row>
    <row r="168" spans="1:65" s="13" customFormat="1" ht="11.25">
      <c r="B168" s="219"/>
      <c r="C168" s="220"/>
      <c r="D168" s="221" t="s">
        <v>152</v>
      </c>
      <c r="E168" s="222" t="s">
        <v>1</v>
      </c>
      <c r="F168" s="223" t="s">
        <v>800</v>
      </c>
      <c r="G168" s="220"/>
      <c r="H168" s="222" t="s">
        <v>1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152</v>
      </c>
      <c r="AU168" s="229" t="s">
        <v>83</v>
      </c>
      <c r="AV168" s="13" t="s">
        <v>81</v>
      </c>
      <c r="AW168" s="13" t="s">
        <v>30</v>
      </c>
      <c r="AX168" s="13" t="s">
        <v>73</v>
      </c>
      <c r="AY168" s="229" t="s">
        <v>144</v>
      </c>
    </row>
    <row r="169" spans="1:65" s="13" customFormat="1" ht="11.25">
      <c r="B169" s="219"/>
      <c r="C169" s="220"/>
      <c r="D169" s="221" t="s">
        <v>152</v>
      </c>
      <c r="E169" s="222" t="s">
        <v>1</v>
      </c>
      <c r="F169" s="223" t="s">
        <v>814</v>
      </c>
      <c r="G169" s="220"/>
      <c r="H169" s="222" t="s">
        <v>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152</v>
      </c>
      <c r="AU169" s="229" t="s">
        <v>83</v>
      </c>
      <c r="AV169" s="13" t="s">
        <v>81</v>
      </c>
      <c r="AW169" s="13" t="s">
        <v>30</v>
      </c>
      <c r="AX169" s="13" t="s">
        <v>73</v>
      </c>
      <c r="AY169" s="229" t="s">
        <v>144</v>
      </c>
    </row>
    <row r="170" spans="1:65" s="13" customFormat="1" ht="11.25">
      <c r="B170" s="219"/>
      <c r="C170" s="220"/>
      <c r="D170" s="221" t="s">
        <v>152</v>
      </c>
      <c r="E170" s="222" t="s">
        <v>1</v>
      </c>
      <c r="F170" s="223" t="s">
        <v>815</v>
      </c>
      <c r="G170" s="220"/>
      <c r="H170" s="222" t="s">
        <v>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152</v>
      </c>
      <c r="AU170" s="229" t="s">
        <v>83</v>
      </c>
      <c r="AV170" s="13" t="s">
        <v>81</v>
      </c>
      <c r="AW170" s="13" t="s">
        <v>30</v>
      </c>
      <c r="AX170" s="13" t="s">
        <v>73</v>
      </c>
      <c r="AY170" s="229" t="s">
        <v>144</v>
      </c>
    </row>
    <row r="171" spans="1:65" s="13" customFormat="1" ht="11.25">
      <c r="B171" s="219"/>
      <c r="C171" s="220"/>
      <c r="D171" s="221" t="s">
        <v>152</v>
      </c>
      <c r="E171" s="222" t="s">
        <v>1</v>
      </c>
      <c r="F171" s="223" t="s">
        <v>816</v>
      </c>
      <c r="G171" s="220"/>
      <c r="H171" s="222" t="s">
        <v>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152</v>
      </c>
      <c r="AU171" s="229" t="s">
        <v>83</v>
      </c>
      <c r="AV171" s="13" t="s">
        <v>81</v>
      </c>
      <c r="AW171" s="13" t="s">
        <v>30</v>
      </c>
      <c r="AX171" s="13" t="s">
        <v>73</v>
      </c>
      <c r="AY171" s="229" t="s">
        <v>144</v>
      </c>
    </row>
    <row r="172" spans="1:65" s="14" customFormat="1" ht="11.25">
      <c r="B172" s="230"/>
      <c r="C172" s="231"/>
      <c r="D172" s="221" t="s">
        <v>152</v>
      </c>
      <c r="E172" s="232" t="s">
        <v>1</v>
      </c>
      <c r="F172" s="233" t="s">
        <v>817</v>
      </c>
      <c r="G172" s="231"/>
      <c r="H172" s="234">
        <v>5.016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152</v>
      </c>
      <c r="AU172" s="240" t="s">
        <v>83</v>
      </c>
      <c r="AV172" s="14" t="s">
        <v>83</v>
      </c>
      <c r="AW172" s="14" t="s">
        <v>30</v>
      </c>
      <c r="AX172" s="14" t="s">
        <v>73</v>
      </c>
      <c r="AY172" s="240" t="s">
        <v>144</v>
      </c>
    </row>
    <row r="173" spans="1:65" s="14" customFormat="1" ht="11.25">
      <c r="B173" s="230"/>
      <c r="C173" s="231"/>
      <c r="D173" s="221" t="s">
        <v>152</v>
      </c>
      <c r="E173" s="232" t="s">
        <v>1</v>
      </c>
      <c r="F173" s="233" t="s">
        <v>818</v>
      </c>
      <c r="G173" s="231"/>
      <c r="H173" s="234">
        <v>4.4400000000000004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152</v>
      </c>
      <c r="AU173" s="240" t="s">
        <v>83</v>
      </c>
      <c r="AV173" s="14" t="s">
        <v>83</v>
      </c>
      <c r="AW173" s="14" t="s">
        <v>30</v>
      </c>
      <c r="AX173" s="14" t="s">
        <v>73</v>
      </c>
      <c r="AY173" s="240" t="s">
        <v>144</v>
      </c>
    </row>
    <row r="174" spans="1:65" s="14" customFormat="1" ht="11.25">
      <c r="B174" s="230"/>
      <c r="C174" s="231"/>
      <c r="D174" s="221" t="s">
        <v>152</v>
      </c>
      <c r="E174" s="232" t="s">
        <v>1</v>
      </c>
      <c r="F174" s="233" t="s">
        <v>819</v>
      </c>
      <c r="G174" s="231"/>
      <c r="H174" s="234">
        <v>4.7519999999999998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152</v>
      </c>
      <c r="AU174" s="240" t="s">
        <v>83</v>
      </c>
      <c r="AV174" s="14" t="s">
        <v>83</v>
      </c>
      <c r="AW174" s="14" t="s">
        <v>30</v>
      </c>
      <c r="AX174" s="14" t="s">
        <v>73</v>
      </c>
      <c r="AY174" s="240" t="s">
        <v>144</v>
      </c>
    </row>
    <row r="175" spans="1:65" s="14" customFormat="1" ht="11.25">
      <c r="B175" s="230"/>
      <c r="C175" s="231"/>
      <c r="D175" s="221" t="s">
        <v>152</v>
      </c>
      <c r="E175" s="232" t="s">
        <v>1</v>
      </c>
      <c r="F175" s="233" t="s">
        <v>820</v>
      </c>
      <c r="G175" s="231"/>
      <c r="H175" s="234">
        <v>4.5839999999999996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152</v>
      </c>
      <c r="AU175" s="240" t="s">
        <v>83</v>
      </c>
      <c r="AV175" s="14" t="s">
        <v>83</v>
      </c>
      <c r="AW175" s="14" t="s">
        <v>30</v>
      </c>
      <c r="AX175" s="14" t="s">
        <v>73</v>
      </c>
      <c r="AY175" s="240" t="s">
        <v>144</v>
      </c>
    </row>
    <row r="176" spans="1:65" s="15" customFormat="1" ht="11.25">
      <c r="B176" s="241"/>
      <c r="C176" s="242"/>
      <c r="D176" s="221" t="s">
        <v>152</v>
      </c>
      <c r="E176" s="243" t="s">
        <v>1</v>
      </c>
      <c r="F176" s="244" t="s">
        <v>155</v>
      </c>
      <c r="G176" s="242"/>
      <c r="H176" s="245">
        <v>18.791999999999998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152</v>
      </c>
      <c r="AU176" s="251" t="s">
        <v>83</v>
      </c>
      <c r="AV176" s="15" t="s">
        <v>150</v>
      </c>
      <c r="AW176" s="15" t="s">
        <v>30</v>
      </c>
      <c r="AX176" s="15" t="s">
        <v>81</v>
      </c>
      <c r="AY176" s="251" t="s">
        <v>144</v>
      </c>
    </row>
    <row r="177" spans="1:65" s="14" customFormat="1" ht="11.25">
      <c r="B177" s="230"/>
      <c r="C177" s="231"/>
      <c r="D177" s="221" t="s">
        <v>152</v>
      </c>
      <c r="E177" s="231"/>
      <c r="F177" s="233" t="s">
        <v>821</v>
      </c>
      <c r="G177" s="231"/>
      <c r="H177" s="234">
        <v>1.879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152</v>
      </c>
      <c r="AU177" s="240" t="s">
        <v>83</v>
      </c>
      <c r="AV177" s="14" t="s">
        <v>83</v>
      </c>
      <c r="AW177" s="14" t="s">
        <v>4</v>
      </c>
      <c r="AX177" s="14" t="s">
        <v>81</v>
      </c>
      <c r="AY177" s="240" t="s">
        <v>144</v>
      </c>
    </row>
    <row r="178" spans="1:65" s="2" customFormat="1" ht="16.5" customHeight="1">
      <c r="A178" s="35"/>
      <c r="B178" s="36"/>
      <c r="C178" s="205" t="s">
        <v>151</v>
      </c>
      <c r="D178" s="205" t="s">
        <v>146</v>
      </c>
      <c r="E178" s="206" t="s">
        <v>822</v>
      </c>
      <c r="F178" s="207" t="s">
        <v>823</v>
      </c>
      <c r="G178" s="208" t="s">
        <v>149</v>
      </c>
      <c r="H178" s="209">
        <v>0.94</v>
      </c>
      <c r="I178" s="210"/>
      <c r="J178" s="211">
        <f>ROUND(I178*H178,2)</f>
        <v>0</v>
      </c>
      <c r="K178" s="212"/>
      <c r="L178" s="40"/>
      <c r="M178" s="213" t="s">
        <v>1</v>
      </c>
      <c r="N178" s="214" t="s">
        <v>38</v>
      </c>
      <c r="O178" s="72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150</v>
      </c>
      <c r="AT178" s="217" t="s">
        <v>146</v>
      </c>
      <c r="AU178" s="217" t="s">
        <v>83</v>
      </c>
      <c r="AY178" s="18" t="s">
        <v>144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81</v>
      </c>
      <c r="BK178" s="218">
        <f>ROUND(I178*H178,2)</f>
        <v>0</v>
      </c>
      <c r="BL178" s="18" t="s">
        <v>150</v>
      </c>
      <c r="BM178" s="217" t="s">
        <v>184</v>
      </c>
    </row>
    <row r="179" spans="1:65" s="13" customFormat="1" ht="11.25">
      <c r="B179" s="219"/>
      <c r="C179" s="220"/>
      <c r="D179" s="221" t="s">
        <v>152</v>
      </c>
      <c r="E179" s="222" t="s">
        <v>1</v>
      </c>
      <c r="F179" s="223" t="s">
        <v>180</v>
      </c>
      <c r="G179" s="220"/>
      <c r="H179" s="222" t="s">
        <v>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152</v>
      </c>
      <c r="AU179" s="229" t="s">
        <v>83</v>
      </c>
      <c r="AV179" s="13" t="s">
        <v>81</v>
      </c>
      <c r="AW179" s="13" t="s">
        <v>30</v>
      </c>
      <c r="AX179" s="13" t="s">
        <v>73</v>
      </c>
      <c r="AY179" s="229" t="s">
        <v>144</v>
      </c>
    </row>
    <row r="180" spans="1:65" s="13" customFormat="1" ht="11.25">
      <c r="B180" s="219"/>
      <c r="C180" s="220"/>
      <c r="D180" s="221" t="s">
        <v>152</v>
      </c>
      <c r="E180" s="222" t="s">
        <v>1</v>
      </c>
      <c r="F180" s="223" t="s">
        <v>824</v>
      </c>
      <c r="G180" s="220"/>
      <c r="H180" s="222" t="s">
        <v>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152</v>
      </c>
      <c r="AU180" s="229" t="s">
        <v>83</v>
      </c>
      <c r="AV180" s="13" t="s">
        <v>81</v>
      </c>
      <c r="AW180" s="13" t="s">
        <v>30</v>
      </c>
      <c r="AX180" s="13" t="s">
        <v>73</v>
      </c>
      <c r="AY180" s="229" t="s">
        <v>144</v>
      </c>
    </row>
    <row r="181" spans="1:65" s="13" customFormat="1" ht="11.25">
      <c r="B181" s="219"/>
      <c r="C181" s="220"/>
      <c r="D181" s="221" t="s">
        <v>152</v>
      </c>
      <c r="E181" s="222" t="s">
        <v>1</v>
      </c>
      <c r="F181" s="223" t="s">
        <v>800</v>
      </c>
      <c r="G181" s="220"/>
      <c r="H181" s="222" t="s">
        <v>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152</v>
      </c>
      <c r="AU181" s="229" t="s">
        <v>83</v>
      </c>
      <c r="AV181" s="13" t="s">
        <v>81</v>
      </c>
      <c r="AW181" s="13" t="s">
        <v>30</v>
      </c>
      <c r="AX181" s="13" t="s">
        <v>73</v>
      </c>
      <c r="AY181" s="229" t="s">
        <v>144</v>
      </c>
    </row>
    <row r="182" spans="1:65" s="13" customFormat="1" ht="11.25">
      <c r="B182" s="219"/>
      <c r="C182" s="220"/>
      <c r="D182" s="221" t="s">
        <v>152</v>
      </c>
      <c r="E182" s="222" t="s">
        <v>1</v>
      </c>
      <c r="F182" s="223" t="s">
        <v>814</v>
      </c>
      <c r="G182" s="220"/>
      <c r="H182" s="222" t="s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152</v>
      </c>
      <c r="AU182" s="229" t="s">
        <v>83</v>
      </c>
      <c r="AV182" s="13" t="s">
        <v>81</v>
      </c>
      <c r="AW182" s="13" t="s">
        <v>30</v>
      </c>
      <c r="AX182" s="13" t="s">
        <v>73</v>
      </c>
      <c r="AY182" s="229" t="s">
        <v>144</v>
      </c>
    </row>
    <row r="183" spans="1:65" s="13" customFormat="1" ht="11.25">
      <c r="B183" s="219"/>
      <c r="C183" s="220"/>
      <c r="D183" s="221" t="s">
        <v>152</v>
      </c>
      <c r="E183" s="222" t="s">
        <v>1</v>
      </c>
      <c r="F183" s="223" t="s">
        <v>815</v>
      </c>
      <c r="G183" s="220"/>
      <c r="H183" s="222" t="s">
        <v>1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152</v>
      </c>
      <c r="AU183" s="229" t="s">
        <v>83</v>
      </c>
      <c r="AV183" s="13" t="s">
        <v>81</v>
      </c>
      <c r="AW183" s="13" t="s">
        <v>30</v>
      </c>
      <c r="AX183" s="13" t="s">
        <v>73</v>
      </c>
      <c r="AY183" s="229" t="s">
        <v>144</v>
      </c>
    </row>
    <row r="184" spans="1:65" s="13" customFormat="1" ht="11.25">
      <c r="B184" s="219"/>
      <c r="C184" s="220"/>
      <c r="D184" s="221" t="s">
        <v>152</v>
      </c>
      <c r="E184" s="222" t="s">
        <v>1</v>
      </c>
      <c r="F184" s="223" t="s">
        <v>816</v>
      </c>
      <c r="G184" s="220"/>
      <c r="H184" s="222" t="s">
        <v>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152</v>
      </c>
      <c r="AU184" s="229" t="s">
        <v>83</v>
      </c>
      <c r="AV184" s="13" t="s">
        <v>81</v>
      </c>
      <c r="AW184" s="13" t="s">
        <v>30</v>
      </c>
      <c r="AX184" s="13" t="s">
        <v>73</v>
      </c>
      <c r="AY184" s="229" t="s">
        <v>144</v>
      </c>
    </row>
    <row r="185" spans="1:65" s="14" customFormat="1" ht="11.25">
      <c r="B185" s="230"/>
      <c r="C185" s="231"/>
      <c r="D185" s="221" t="s">
        <v>152</v>
      </c>
      <c r="E185" s="232" t="s">
        <v>1</v>
      </c>
      <c r="F185" s="233" t="s">
        <v>817</v>
      </c>
      <c r="G185" s="231"/>
      <c r="H185" s="234">
        <v>5.016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152</v>
      </c>
      <c r="AU185" s="240" t="s">
        <v>83</v>
      </c>
      <c r="AV185" s="14" t="s">
        <v>83</v>
      </c>
      <c r="AW185" s="14" t="s">
        <v>30</v>
      </c>
      <c r="AX185" s="14" t="s">
        <v>73</v>
      </c>
      <c r="AY185" s="240" t="s">
        <v>144</v>
      </c>
    </row>
    <row r="186" spans="1:65" s="14" customFormat="1" ht="11.25">
      <c r="B186" s="230"/>
      <c r="C186" s="231"/>
      <c r="D186" s="221" t="s">
        <v>152</v>
      </c>
      <c r="E186" s="232" t="s">
        <v>1</v>
      </c>
      <c r="F186" s="233" t="s">
        <v>818</v>
      </c>
      <c r="G186" s="231"/>
      <c r="H186" s="234">
        <v>4.4400000000000004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152</v>
      </c>
      <c r="AU186" s="240" t="s">
        <v>83</v>
      </c>
      <c r="AV186" s="14" t="s">
        <v>83</v>
      </c>
      <c r="AW186" s="14" t="s">
        <v>30</v>
      </c>
      <c r="AX186" s="14" t="s">
        <v>73</v>
      </c>
      <c r="AY186" s="240" t="s">
        <v>144</v>
      </c>
    </row>
    <row r="187" spans="1:65" s="14" customFormat="1" ht="11.25">
      <c r="B187" s="230"/>
      <c r="C187" s="231"/>
      <c r="D187" s="221" t="s">
        <v>152</v>
      </c>
      <c r="E187" s="232" t="s">
        <v>1</v>
      </c>
      <c r="F187" s="233" t="s">
        <v>819</v>
      </c>
      <c r="G187" s="231"/>
      <c r="H187" s="234">
        <v>4.7519999999999998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152</v>
      </c>
      <c r="AU187" s="240" t="s">
        <v>83</v>
      </c>
      <c r="AV187" s="14" t="s">
        <v>83</v>
      </c>
      <c r="AW187" s="14" t="s">
        <v>30</v>
      </c>
      <c r="AX187" s="14" t="s">
        <v>73</v>
      </c>
      <c r="AY187" s="240" t="s">
        <v>144</v>
      </c>
    </row>
    <row r="188" spans="1:65" s="14" customFormat="1" ht="11.25">
      <c r="B188" s="230"/>
      <c r="C188" s="231"/>
      <c r="D188" s="221" t="s">
        <v>152</v>
      </c>
      <c r="E188" s="232" t="s">
        <v>1</v>
      </c>
      <c r="F188" s="233" t="s">
        <v>820</v>
      </c>
      <c r="G188" s="231"/>
      <c r="H188" s="234">
        <v>4.5839999999999996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152</v>
      </c>
      <c r="AU188" s="240" t="s">
        <v>83</v>
      </c>
      <c r="AV188" s="14" t="s">
        <v>83</v>
      </c>
      <c r="AW188" s="14" t="s">
        <v>30</v>
      </c>
      <c r="AX188" s="14" t="s">
        <v>73</v>
      </c>
      <c r="AY188" s="240" t="s">
        <v>144</v>
      </c>
    </row>
    <row r="189" spans="1:65" s="15" customFormat="1" ht="11.25">
      <c r="B189" s="241"/>
      <c r="C189" s="242"/>
      <c r="D189" s="221" t="s">
        <v>152</v>
      </c>
      <c r="E189" s="243" t="s">
        <v>1</v>
      </c>
      <c r="F189" s="244" t="s">
        <v>155</v>
      </c>
      <c r="G189" s="242"/>
      <c r="H189" s="245">
        <v>18.791999999999998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AT189" s="251" t="s">
        <v>152</v>
      </c>
      <c r="AU189" s="251" t="s">
        <v>83</v>
      </c>
      <c r="AV189" s="15" t="s">
        <v>150</v>
      </c>
      <c r="AW189" s="15" t="s">
        <v>30</v>
      </c>
      <c r="AX189" s="15" t="s">
        <v>81</v>
      </c>
      <c r="AY189" s="251" t="s">
        <v>144</v>
      </c>
    </row>
    <row r="190" spans="1:65" s="14" customFormat="1" ht="11.25">
      <c r="B190" s="230"/>
      <c r="C190" s="231"/>
      <c r="D190" s="221" t="s">
        <v>152</v>
      </c>
      <c r="E190" s="231"/>
      <c r="F190" s="233" t="s">
        <v>825</v>
      </c>
      <c r="G190" s="231"/>
      <c r="H190" s="234">
        <v>0.94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152</v>
      </c>
      <c r="AU190" s="240" t="s">
        <v>83</v>
      </c>
      <c r="AV190" s="14" t="s">
        <v>83</v>
      </c>
      <c r="AW190" s="14" t="s">
        <v>4</v>
      </c>
      <c r="AX190" s="14" t="s">
        <v>81</v>
      </c>
      <c r="AY190" s="240" t="s">
        <v>144</v>
      </c>
    </row>
    <row r="191" spans="1:65" s="2" customFormat="1" ht="16.5" customHeight="1">
      <c r="A191" s="35"/>
      <c r="B191" s="36"/>
      <c r="C191" s="205" t="s">
        <v>189</v>
      </c>
      <c r="D191" s="205" t="s">
        <v>146</v>
      </c>
      <c r="E191" s="206" t="s">
        <v>826</v>
      </c>
      <c r="F191" s="207" t="s">
        <v>827</v>
      </c>
      <c r="G191" s="208" t="s">
        <v>149</v>
      </c>
      <c r="H191" s="209">
        <v>16.913</v>
      </c>
      <c r="I191" s="210"/>
      <c r="J191" s="211">
        <f>ROUND(I191*H191,2)</f>
        <v>0</v>
      </c>
      <c r="K191" s="212"/>
      <c r="L191" s="40"/>
      <c r="M191" s="213" t="s">
        <v>1</v>
      </c>
      <c r="N191" s="214" t="s">
        <v>38</v>
      </c>
      <c r="O191" s="72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150</v>
      </c>
      <c r="AT191" s="217" t="s">
        <v>146</v>
      </c>
      <c r="AU191" s="217" t="s">
        <v>83</v>
      </c>
      <c r="AY191" s="18" t="s">
        <v>144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81</v>
      </c>
      <c r="BK191" s="218">
        <f>ROUND(I191*H191,2)</f>
        <v>0</v>
      </c>
      <c r="BL191" s="18" t="s">
        <v>150</v>
      </c>
      <c r="BM191" s="217" t="s">
        <v>192</v>
      </c>
    </row>
    <row r="192" spans="1:65" s="13" customFormat="1" ht="11.25">
      <c r="B192" s="219"/>
      <c r="C192" s="220"/>
      <c r="D192" s="221" t="s">
        <v>152</v>
      </c>
      <c r="E192" s="222" t="s">
        <v>1</v>
      </c>
      <c r="F192" s="223" t="s">
        <v>586</v>
      </c>
      <c r="G192" s="220"/>
      <c r="H192" s="222" t="s">
        <v>1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152</v>
      </c>
      <c r="AU192" s="229" t="s">
        <v>83</v>
      </c>
      <c r="AV192" s="13" t="s">
        <v>81</v>
      </c>
      <c r="AW192" s="13" t="s">
        <v>30</v>
      </c>
      <c r="AX192" s="13" t="s">
        <v>73</v>
      </c>
      <c r="AY192" s="229" t="s">
        <v>144</v>
      </c>
    </row>
    <row r="193" spans="1:65" s="13" customFormat="1" ht="11.25">
      <c r="B193" s="219"/>
      <c r="C193" s="220"/>
      <c r="D193" s="221" t="s">
        <v>152</v>
      </c>
      <c r="E193" s="222" t="s">
        <v>1</v>
      </c>
      <c r="F193" s="223" t="s">
        <v>824</v>
      </c>
      <c r="G193" s="220"/>
      <c r="H193" s="222" t="s">
        <v>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152</v>
      </c>
      <c r="AU193" s="229" t="s">
        <v>83</v>
      </c>
      <c r="AV193" s="13" t="s">
        <v>81</v>
      </c>
      <c r="AW193" s="13" t="s">
        <v>30</v>
      </c>
      <c r="AX193" s="13" t="s">
        <v>73</v>
      </c>
      <c r="AY193" s="229" t="s">
        <v>144</v>
      </c>
    </row>
    <row r="194" spans="1:65" s="13" customFormat="1" ht="11.25">
      <c r="B194" s="219"/>
      <c r="C194" s="220"/>
      <c r="D194" s="221" t="s">
        <v>152</v>
      </c>
      <c r="E194" s="222" t="s">
        <v>1</v>
      </c>
      <c r="F194" s="223" t="s">
        <v>800</v>
      </c>
      <c r="G194" s="220"/>
      <c r="H194" s="222" t="s">
        <v>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152</v>
      </c>
      <c r="AU194" s="229" t="s">
        <v>83</v>
      </c>
      <c r="AV194" s="13" t="s">
        <v>81</v>
      </c>
      <c r="AW194" s="13" t="s">
        <v>30</v>
      </c>
      <c r="AX194" s="13" t="s">
        <v>73</v>
      </c>
      <c r="AY194" s="229" t="s">
        <v>144</v>
      </c>
    </row>
    <row r="195" spans="1:65" s="13" customFormat="1" ht="11.25">
      <c r="B195" s="219"/>
      <c r="C195" s="220"/>
      <c r="D195" s="221" t="s">
        <v>152</v>
      </c>
      <c r="E195" s="222" t="s">
        <v>1</v>
      </c>
      <c r="F195" s="223" t="s">
        <v>814</v>
      </c>
      <c r="G195" s="220"/>
      <c r="H195" s="222" t="s">
        <v>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152</v>
      </c>
      <c r="AU195" s="229" t="s">
        <v>83</v>
      </c>
      <c r="AV195" s="13" t="s">
        <v>81</v>
      </c>
      <c r="AW195" s="13" t="s">
        <v>30</v>
      </c>
      <c r="AX195" s="13" t="s">
        <v>73</v>
      </c>
      <c r="AY195" s="229" t="s">
        <v>144</v>
      </c>
    </row>
    <row r="196" spans="1:65" s="13" customFormat="1" ht="11.25">
      <c r="B196" s="219"/>
      <c r="C196" s="220"/>
      <c r="D196" s="221" t="s">
        <v>152</v>
      </c>
      <c r="E196" s="222" t="s">
        <v>1</v>
      </c>
      <c r="F196" s="223" t="s">
        <v>815</v>
      </c>
      <c r="G196" s="220"/>
      <c r="H196" s="222" t="s">
        <v>1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152</v>
      </c>
      <c r="AU196" s="229" t="s">
        <v>83</v>
      </c>
      <c r="AV196" s="13" t="s">
        <v>81</v>
      </c>
      <c r="AW196" s="13" t="s">
        <v>30</v>
      </c>
      <c r="AX196" s="13" t="s">
        <v>73</v>
      </c>
      <c r="AY196" s="229" t="s">
        <v>144</v>
      </c>
    </row>
    <row r="197" spans="1:65" s="13" customFormat="1" ht="11.25">
      <c r="B197" s="219"/>
      <c r="C197" s="220"/>
      <c r="D197" s="221" t="s">
        <v>152</v>
      </c>
      <c r="E197" s="222" t="s">
        <v>1</v>
      </c>
      <c r="F197" s="223" t="s">
        <v>816</v>
      </c>
      <c r="G197" s="220"/>
      <c r="H197" s="222" t="s">
        <v>1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152</v>
      </c>
      <c r="AU197" s="229" t="s">
        <v>83</v>
      </c>
      <c r="AV197" s="13" t="s">
        <v>81</v>
      </c>
      <c r="AW197" s="13" t="s">
        <v>30</v>
      </c>
      <c r="AX197" s="13" t="s">
        <v>73</v>
      </c>
      <c r="AY197" s="229" t="s">
        <v>144</v>
      </c>
    </row>
    <row r="198" spans="1:65" s="14" customFormat="1" ht="11.25">
      <c r="B198" s="230"/>
      <c r="C198" s="231"/>
      <c r="D198" s="221" t="s">
        <v>152</v>
      </c>
      <c r="E198" s="232" t="s">
        <v>1</v>
      </c>
      <c r="F198" s="233" t="s">
        <v>817</v>
      </c>
      <c r="G198" s="231"/>
      <c r="H198" s="234">
        <v>5.016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152</v>
      </c>
      <c r="AU198" s="240" t="s">
        <v>83</v>
      </c>
      <c r="AV198" s="14" t="s">
        <v>83</v>
      </c>
      <c r="AW198" s="14" t="s">
        <v>30</v>
      </c>
      <c r="AX198" s="14" t="s">
        <v>73</v>
      </c>
      <c r="AY198" s="240" t="s">
        <v>144</v>
      </c>
    </row>
    <row r="199" spans="1:65" s="14" customFormat="1" ht="11.25">
      <c r="B199" s="230"/>
      <c r="C199" s="231"/>
      <c r="D199" s="221" t="s">
        <v>152</v>
      </c>
      <c r="E199" s="232" t="s">
        <v>1</v>
      </c>
      <c r="F199" s="233" t="s">
        <v>818</v>
      </c>
      <c r="G199" s="231"/>
      <c r="H199" s="234">
        <v>4.4400000000000004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152</v>
      </c>
      <c r="AU199" s="240" t="s">
        <v>83</v>
      </c>
      <c r="AV199" s="14" t="s">
        <v>83</v>
      </c>
      <c r="AW199" s="14" t="s">
        <v>30</v>
      </c>
      <c r="AX199" s="14" t="s">
        <v>73</v>
      </c>
      <c r="AY199" s="240" t="s">
        <v>144</v>
      </c>
    </row>
    <row r="200" spans="1:65" s="14" customFormat="1" ht="11.25">
      <c r="B200" s="230"/>
      <c r="C200" s="231"/>
      <c r="D200" s="221" t="s">
        <v>152</v>
      </c>
      <c r="E200" s="232" t="s">
        <v>1</v>
      </c>
      <c r="F200" s="233" t="s">
        <v>819</v>
      </c>
      <c r="G200" s="231"/>
      <c r="H200" s="234">
        <v>4.7519999999999998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152</v>
      </c>
      <c r="AU200" s="240" t="s">
        <v>83</v>
      </c>
      <c r="AV200" s="14" t="s">
        <v>83</v>
      </c>
      <c r="AW200" s="14" t="s">
        <v>30</v>
      </c>
      <c r="AX200" s="14" t="s">
        <v>73</v>
      </c>
      <c r="AY200" s="240" t="s">
        <v>144</v>
      </c>
    </row>
    <row r="201" spans="1:65" s="14" customFormat="1" ht="11.25">
      <c r="B201" s="230"/>
      <c r="C201" s="231"/>
      <c r="D201" s="221" t="s">
        <v>152</v>
      </c>
      <c r="E201" s="232" t="s">
        <v>1</v>
      </c>
      <c r="F201" s="233" t="s">
        <v>820</v>
      </c>
      <c r="G201" s="231"/>
      <c r="H201" s="234">
        <v>4.5839999999999996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152</v>
      </c>
      <c r="AU201" s="240" t="s">
        <v>83</v>
      </c>
      <c r="AV201" s="14" t="s">
        <v>83</v>
      </c>
      <c r="AW201" s="14" t="s">
        <v>30</v>
      </c>
      <c r="AX201" s="14" t="s">
        <v>73</v>
      </c>
      <c r="AY201" s="240" t="s">
        <v>144</v>
      </c>
    </row>
    <row r="202" spans="1:65" s="15" customFormat="1" ht="11.25">
      <c r="B202" s="241"/>
      <c r="C202" s="242"/>
      <c r="D202" s="221" t="s">
        <v>152</v>
      </c>
      <c r="E202" s="243" t="s">
        <v>1</v>
      </c>
      <c r="F202" s="244" t="s">
        <v>155</v>
      </c>
      <c r="G202" s="242"/>
      <c r="H202" s="245">
        <v>18.791999999999998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AT202" s="251" t="s">
        <v>152</v>
      </c>
      <c r="AU202" s="251" t="s">
        <v>83</v>
      </c>
      <c r="AV202" s="15" t="s">
        <v>150</v>
      </c>
      <c r="AW202" s="15" t="s">
        <v>30</v>
      </c>
      <c r="AX202" s="15" t="s">
        <v>81</v>
      </c>
      <c r="AY202" s="251" t="s">
        <v>144</v>
      </c>
    </row>
    <row r="203" spans="1:65" s="14" customFormat="1" ht="11.25">
      <c r="B203" s="230"/>
      <c r="C203" s="231"/>
      <c r="D203" s="221" t="s">
        <v>152</v>
      </c>
      <c r="E203" s="231"/>
      <c r="F203" s="233" t="s">
        <v>828</v>
      </c>
      <c r="G203" s="231"/>
      <c r="H203" s="234">
        <v>16.913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152</v>
      </c>
      <c r="AU203" s="240" t="s">
        <v>83</v>
      </c>
      <c r="AV203" s="14" t="s">
        <v>83</v>
      </c>
      <c r="AW203" s="14" t="s">
        <v>4</v>
      </c>
      <c r="AX203" s="14" t="s">
        <v>81</v>
      </c>
      <c r="AY203" s="240" t="s">
        <v>144</v>
      </c>
    </row>
    <row r="204" spans="1:65" s="2" customFormat="1" ht="16.5" customHeight="1">
      <c r="A204" s="35"/>
      <c r="B204" s="36"/>
      <c r="C204" s="205" t="s">
        <v>158</v>
      </c>
      <c r="D204" s="205" t="s">
        <v>146</v>
      </c>
      <c r="E204" s="206" t="s">
        <v>829</v>
      </c>
      <c r="F204" s="207" t="s">
        <v>830</v>
      </c>
      <c r="G204" s="208" t="s">
        <v>149</v>
      </c>
      <c r="H204" s="209">
        <v>8.4559999999999995</v>
      </c>
      <c r="I204" s="210"/>
      <c r="J204" s="211">
        <f>ROUND(I204*H204,2)</f>
        <v>0</v>
      </c>
      <c r="K204" s="212"/>
      <c r="L204" s="40"/>
      <c r="M204" s="213" t="s">
        <v>1</v>
      </c>
      <c r="N204" s="214" t="s">
        <v>38</v>
      </c>
      <c r="O204" s="72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150</v>
      </c>
      <c r="AT204" s="217" t="s">
        <v>146</v>
      </c>
      <c r="AU204" s="217" t="s">
        <v>83</v>
      </c>
      <c r="AY204" s="18" t="s">
        <v>144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81</v>
      </c>
      <c r="BK204" s="218">
        <f>ROUND(I204*H204,2)</f>
        <v>0</v>
      </c>
      <c r="BL204" s="18" t="s">
        <v>150</v>
      </c>
      <c r="BM204" s="217" t="s">
        <v>266</v>
      </c>
    </row>
    <row r="205" spans="1:65" s="13" customFormat="1" ht="11.25">
      <c r="B205" s="219"/>
      <c r="C205" s="220"/>
      <c r="D205" s="221" t="s">
        <v>152</v>
      </c>
      <c r="E205" s="222" t="s">
        <v>1</v>
      </c>
      <c r="F205" s="223" t="s">
        <v>180</v>
      </c>
      <c r="G205" s="220"/>
      <c r="H205" s="222" t="s">
        <v>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152</v>
      </c>
      <c r="AU205" s="229" t="s">
        <v>83</v>
      </c>
      <c r="AV205" s="13" t="s">
        <v>81</v>
      </c>
      <c r="AW205" s="13" t="s">
        <v>30</v>
      </c>
      <c r="AX205" s="13" t="s">
        <v>73</v>
      </c>
      <c r="AY205" s="229" t="s">
        <v>144</v>
      </c>
    </row>
    <row r="206" spans="1:65" s="13" customFormat="1" ht="11.25">
      <c r="B206" s="219"/>
      <c r="C206" s="220"/>
      <c r="D206" s="221" t="s">
        <v>152</v>
      </c>
      <c r="E206" s="222" t="s">
        <v>1</v>
      </c>
      <c r="F206" s="223" t="s">
        <v>586</v>
      </c>
      <c r="G206" s="220"/>
      <c r="H206" s="222" t="s">
        <v>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152</v>
      </c>
      <c r="AU206" s="229" t="s">
        <v>83</v>
      </c>
      <c r="AV206" s="13" t="s">
        <v>81</v>
      </c>
      <c r="AW206" s="13" t="s">
        <v>30</v>
      </c>
      <c r="AX206" s="13" t="s">
        <v>73</v>
      </c>
      <c r="AY206" s="229" t="s">
        <v>144</v>
      </c>
    </row>
    <row r="207" spans="1:65" s="13" customFormat="1" ht="11.25">
      <c r="B207" s="219"/>
      <c r="C207" s="220"/>
      <c r="D207" s="221" t="s">
        <v>152</v>
      </c>
      <c r="E207" s="222" t="s">
        <v>1</v>
      </c>
      <c r="F207" s="223" t="s">
        <v>824</v>
      </c>
      <c r="G207" s="220"/>
      <c r="H207" s="222" t="s">
        <v>1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152</v>
      </c>
      <c r="AU207" s="229" t="s">
        <v>83</v>
      </c>
      <c r="AV207" s="13" t="s">
        <v>81</v>
      </c>
      <c r="AW207" s="13" t="s">
        <v>30</v>
      </c>
      <c r="AX207" s="13" t="s">
        <v>73</v>
      </c>
      <c r="AY207" s="229" t="s">
        <v>144</v>
      </c>
    </row>
    <row r="208" spans="1:65" s="13" customFormat="1" ht="11.25">
      <c r="B208" s="219"/>
      <c r="C208" s="220"/>
      <c r="D208" s="221" t="s">
        <v>152</v>
      </c>
      <c r="E208" s="222" t="s">
        <v>1</v>
      </c>
      <c r="F208" s="223" t="s">
        <v>800</v>
      </c>
      <c r="G208" s="220"/>
      <c r="H208" s="222" t="s">
        <v>1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152</v>
      </c>
      <c r="AU208" s="229" t="s">
        <v>83</v>
      </c>
      <c r="AV208" s="13" t="s">
        <v>81</v>
      </c>
      <c r="AW208" s="13" t="s">
        <v>30</v>
      </c>
      <c r="AX208" s="13" t="s">
        <v>73</v>
      </c>
      <c r="AY208" s="229" t="s">
        <v>144</v>
      </c>
    </row>
    <row r="209" spans="1:65" s="13" customFormat="1" ht="11.25">
      <c r="B209" s="219"/>
      <c r="C209" s="220"/>
      <c r="D209" s="221" t="s">
        <v>152</v>
      </c>
      <c r="E209" s="222" t="s">
        <v>1</v>
      </c>
      <c r="F209" s="223" t="s">
        <v>814</v>
      </c>
      <c r="G209" s="220"/>
      <c r="H209" s="222" t="s">
        <v>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152</v>
      </c>
      <c r="AU209" s="229" t="s">
        <v>83</v>
      </c>
      <c r="AV209" s="13" t="s">
        <v>81</v>
      </c>
      <c r="AW209" s="13" t="s">
        <v>30</v>
      </c>
      <c r="AX209" s="13" t="s">
        <v>73</v>
      </c>
      <c r="AY209" s="229" t="s">
        <v>144</v>
      </c>
    </row>
    <row r="210" spans="1:65" s="13" customFormat="1" ht="11.25">
      <c r="B210" s="219"/>
      <c r="C210" s="220"/>
      <c r="D210" s="221" t="s">
        <v>152</v>
      </c>
      <c r="E210" s="222" t="s">
        <v>1</v>
      </c>
      <c r="F210" s="223" t="s">
        <v>815</v>
      </c>
      <c r="G210" s="220"/>
      <c r="H210" s="222" t="s">
        <v>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152</v>
      </c>
      <c r="AU210" s="229" t="s">
        <v>83</v>
      </c>
      <c r="AV210" s="13" t="s">
        <v>81</v>
      </c>
      <c r="AW210" s="13" t="s">
        <v>30</v>
      </c>
      <c r="AX210" s="13" t="s">
        <v>73</v>
      </c>
      <c r="AY210" s="229" t="s">
        <v>144</v>
      </c>
    </row>
    <row r="211" spans="1:65" s="13" customFormat="1" ht="11.25">
      <c r="B211" s="219"/>
      <c r="C211" s="220"/>
      <c r="D211" s="221" t="s">
        <v>152</v>
      </c>
      <c r="E211" s="222" t="s">
        <v>1</v>
      </c>
      <c r="F211" s="223" t="s">
        <v>816</v>
      </c>
      <c r="G211" s="220"/>
      <c r="H211" s="222" t="s">
        <v>1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152</v>
      </c>
      <c r="AU211" s="229" t="s">
        <v>83</v>
      </c>
      <c r="AV211" s="13" t="s">
        <v>81</v>
      </c>
      <c r="AW211" s="13" t="s">
        <v>30</v>
      </c>
      <c r="AX211" s="13" t="s">
        <v>73</v>
      </c>
      <c r="AY211" s="229" t="s">
        <v>144</v>
      </c>
    </row>
    <row r="212" spans="1:65" s="14" customFormat="1" ht="11.25">
      <c r="B212" s="230"/>
      <c r="C212" s="231"/>
      <c r="D212" s="221" t="s">
        <v>152</v>
      </c>
      <c r="E212" s="232" t="s">
        <v>1</v>
      </c>
      <c r="F212" s="233" t="s">
        <v>817</v>
      </c>
      <c r="G212" s="231"/>
      <c r="H212" s="234">
        <v>5.016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152</v>
      </c>
      <c r="AU212" s="240" t="s">
        <v>83</v>
      </c>
      <c r="AV212" s="14" t="s">
        <v>83</v>
      </c>
      <c r="AW212" s="14" t="s">
        <v>30</v>
      </c>
      <c r="AX212" s="14" t="s">
        <v>73</v>
      </c>
      <c r="AY212" s="240" t="s">
        <v>144</v>
      </c>
    </row>
    <row r="213" spans="1:65" s="14" customFormat="1" ht="11.25">
      <c r="B213" s="230"/>
      <c r="C213" s="231"/>
      <c r="D213" s="221" t="s">
        <v>152</v>
      </c>
      <c r="E213" s="232" t="s">
        <v>1</v>
      </c>
      <c r="F213" s="233" t="s">
        <v>818</v>
      </c>
      <c r="G213" s="231"/>
      <c r="H213" s="234">
        <v>4.4400000000000004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152</v>
      </c>
      <c r="AU213" s="240" t="s">
        <v>83</v>
      </c>
      <c r="AV213" s="14" t="s">
        <v>83</v>
      </c>
      <c r="AW213" s="14" t="s">
        <v>30</v>
      </c>
      <c r="AX213" s="14" t="s">
        <v>73</v>
      </c>
      <c r="AY213" s="240" t="s">
        <v>144</v>
      </c>
    </row>
    <row r="214" spans="1:65" s="14" customFormat="1" ht="11.25">
      <c r="B214" s="230"/>
      <c r="C214" s="231"/>
      <c r="D214" s="221" t="s">
        <v>152</v>
      </c>
      <c r="E214" s="232" t="s">
        <v>1</v>
      </c>
      <c r="F214" s="233" t="s">
        <v>819</v>
      </c>
      <c r="G214" s="231"/>
      <c r="H214" s="234">
        <v>4.7519999999999998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152</v>
      </c>
      <c r="AU214" s="240" t="s">
        <v>83</v>
      </c>
      <c r="AV214" s="14" t="s">
        <v>83</v>
      </c>
      <c r="AW214" s="14" t="s">
        <v>30</v>
      </c>
      <c r="AX214" s="14" t="s">
        <v>73</v>
      </c>
      <c r="AY214" s="240" t="s">
        <v>144</v>
      </c>
    </row>
    <row r="215" spans="1:65" s="14" customFormat="1" ht="11.25">
      <c r="B215" s="230"/>
      <c r="C215" s="231"/>
      <c r="D215" s="221" t="s">
        <v>152</v>
      </c>
      <c r="E215" s="232" t="s">
        <v>1</v>
      </c>
      <c r="F215" s="233" t="s">
        <v>820</v>
      </c>
      <c r="G215" s="231"/>
      <c r="H215" s="234">
        <v>4.5839999999999996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152</v>
      </c>
      <c r="AU215" s="240" t="s">
        <v>83</v>
      </c>
      <c r="AV215" s="14" t="s">
        <v>83</v>
      </c>
      <c r="AW215" s="14" t="s">
        <v>30</v>
      </c>
      <c r="AX215" s="14" t="s">
        <v>73</v>
      </c>
      <c r="AY215" s="240" t="s">
        <v>144</v>
      </c>
    </row>
    <row r="216" spans="1:65" s="15" customFormat="1" ht="11.25">
      <c r="B216" s="241"/>
      <c r="C216" s="242"/>
      <c r="D216" s="221" t="s">
        <v>152</v>
      </c>
      <c r="E216" s="243" t="s">
        <v>1</v>
      </c>
      <c r="F216" s="244" t="s">
        <v>155</v>
      </c>
      <c r="G216" s="242"/>
      <c r="H216" s="245">
        <v>18.791999999999998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152</v>
      </c>
      <c r="AU216" s="251" t="s">
        <v>83</v>
      </c>
      <c r="AV216" s="15" t="s">
        <v>150</v>
      </c>
      <c r="AW216" s="15" t="s">
        <v>30</v>
      </c>
      <c r="AX216" s="15" t="s">
        <v>81</v>
      </c>
      <c r="AY216" s="251" t="s">
        <v>144</v>
      </c>
    </row>
    <row r="217" spans="1:65" s="14" customFormat="1" ht="11.25">
      <c r="B217" s="230"/>
      <c r="C217" s="231"/>
      <c r="D217" s="221" t="s">
        <v>152</v>
      </c>
      <c r="E217" s="231"/>
      <c r="F217" s="233" t="s">
        <v>831</v>
      </c>
      <c r="G217" s="231"/>
      <c r="H217" s="234">
        <v>8.4559999999999995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152</v>
      </c>
      <c r="AU217" s="240" t="s">
        <v>83</v>
      </c>
      <c r="AV217" s="14" t="s">
        <v>83</v>
      </c>
      <c r="AW217" s="14" t="s">
        <v>4</v>
      </c>
      <c r="AX217" s="14" t="s">
        <v>81</v>
      </c>
      <c r="AY217" s="240" t="s">
        <v>144</v>
      </c>
    </row>
    <row r="218" spans="1:65" s="2" customFormat="1" ht="21.75" customHeight="1">
      <c r="A218" s="35"/>
      <c r="B218" s="36"/>
      <c r="C218" s="205" t="s">
        <v>199</v>
      </c>
      <c r="D218" s="205" t="s">
        <v>146</v>
      </c>
      <c r="E218" s="206" t="s">
        <v>588</v>
      </c>
      <c r="F218" s="207" t="s">
        <v>589</v>
      </c>
      <c r="G218" s="208" t="s">
        <v>149</v>
      </c>
      <c r="H218" s="209">
        <v>177.71100000000001</v>
      </c>
      <c r="I218" s="210"/>
      <c r="J218" s="211">
        <f>ROUND(I218*H218,2)</f>
        <v>0</v>
      </c>
      <c r="K218" s="212"/>
      <c r="L218" s="40"/>
      <c r="M218" s="213" t="s">
        <v>1</v>
      </c>
      <c r="N218" s="214" t="s">
        <v>38</v>
      </c>
      <c r="O218" s="72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7" t="s">
        <v>150</v>
      </c>
      <c r="AT218" s="217" t="s">
        <v>146</v>
      </c>
      <c r="AU218" s="217" t="s">
        <v>83</v>
      </c>
      <c r="AY218" s="18" t="s">
        <v>144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81</v>
      </c>
      <c r="BK218" s="218">
        <f>ROUND(I218*H218,2)</f>
        <v>0</v>
      </c>
      <c r="BL218" s="18" t="s">
        <v>150</v>
      </c>
      <c r="BM218" s="217" t="s">
        <v>298</v>
      </c>
    </row>
    <row r="219" spans="1:65" s="13" customFormat="1" ht="11.25">
      <c r="B219" s="219"/>
      <c r="C219" s="220"/>
      <c r="D219" s="221" t="s">
        <v>152</v>
      </c>
      <c r="E219" s="222" t="s">
        <v>1</v>
      </c>
      <c r="F219" s="223" t="s">
        <v>832</v>
      </c>
      <c r="G219" s="220"/>
      <c r="H219" s="222" t="s">
        <v>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152</v>
      </c>
      <c r="AU219" s="229" t="s">
        <v>83</v>
      </c>
      <c r="AV219" s="13" t="s">
        <v>81</v>
      </c>
      <c r="AW219" s="13" t="s">
        <v>30</v>
      </c>
      <c r="AX219" s="13" t="s">
        <v>73</v>
      </c>
      <c r="AY219" s="229" t="s">
        <v>144</v>
      </c>
    </row>
    <row r="220" spans="1:65" s="13" customFormat="1" ht="22.5">
      <c r="B220" s="219"/>
      <c r="C220" s="220"/>
      <c r="D220" s="221" t="s">
        <v>152</v>
      </c>
      <c r="E220" s="222" t="s">
        <v>1</v>
      </c>
      <c r="F220" s="223" t="s">
        <v>833</v>
      </c>
      <c r="G220" s="220"/>
      <c r="H220" s="222" t="s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152</v>
      </c>
      <c r="AU220" s="229" t="s">
        <v>83</v>
      </c>
      <c r="AV220" s="13" t="s">
        <v>81</v>
      </c>
      <c r="AW220" s="13" t="s">
        <v>30</v>
      </c>
      <c r="AX220" s="13" t="s">
        <v>73</v>
      </c>
      <c r="AY220" s="229" t="s">
        <v>144</v>
      </c>
    </row>
    <row r="221" spans="1:65" s="13" customFormat="1" ht="11.25">
      <c r="B221" s="219"/>
      <c r="C221" s="220"/>
      <c r="D221" s="221" t="s">
        <v>152</v>
      </c>
      <c r="E221" s="222" t="s">
        <v>1</v>
      </c>
      <c r="F221" s="223" t="s">
        <v>802</v>
      </c>
      <c r="G221" s="220"/>
      <c r="H221" s="222" t="s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152</v>
      </c>
      <c r="AU221" s="229" t="s">
        <v>83</v>
      </c>
      <c r="AV221" s="13" t="s">
        <v>81</v>
      </c>
      <c r="AW221" s="13" t="s">
        <v>30</v>
      </c>
      <c r="AX221" s="13" t="s">
        <v>73</v>
      </c>
      <c r="AY221" s="229" t="s">
        <v>144</v>
      </c>
    </row>
    <row r="222" spans="1:65" s="14" customFormat="1" ht="11.25">
      <c r="B222" s="230"/>
      <c r="C222" s="231"/>
      <c r="D222" s="221" t="s">
        <v>152</v>
      </c>
      <c r="E222" s="232" t="s">
        <v>1</v>
      </c>
      <c r="F222" s="233" t="s">
        <v>803</v>
      </c>
      <c r="G222" s="231"/>
      <c r="H222" s="234">
        <v>104.114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152</v>
      </c>
      <c r="AU222" s="240" t="s">
        <v>83</v>
      </c>
      <c r="AV222" s="14" t="s">
        <v>83</v>
      </c>
      <c r="AW222" s="14" t="s">
        <v>30</v>
      </c>
      <c r="AX222" s="14" t="s">
        <v>73</v>
      </c>
      <c r="AY222" s="240" t="s">
        <v>144</v>
      </c>
    </row>
    <row r="223" spans="1:65" s="14" customFormat="1" ht="11.25">
      <c r="B223" s="230"/>
      <c r="C223" s="231"/>
      <c r="D223" s="221" t="s">
        <v>152</v>
      </c>
      <c r="E223" s="232" t="s">
        <v>1</v>
      </c>
      <c r="F223" s="233" t="s">
        <v>804</v>
      </c>
      <c r="G223" s="231"/>
      <c r="H223" s="234">
        <v>174.87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152</v>
      </c>
      <c r="AU223" s="240" t="s">
        <v>83</v>
      </c>
      <c r="AV223" s="14" t="s">
        <v>83</v>
      </c>
      <c r="AW223" s="14" t="s">
        <v>30</v>
      </c>
      <c r="AX223" s="14" t="s">
        <v>73</v>
      </c>
      <c r="AY223" s="240" t="s">
        <v>144</v>
      </c>
    </row>
    <row r="224" spans="1:65" s="14" customFormat="1" ht="11.25">
      <c r="B224" s="230"/>
      <c r="C224" s="231"/>
      <c r="D224" s="221" t="s">
        <v>152</v>
      </c>
      <c r="E224" s="232" t="s">
        <v>1</v>
      </c>
      <c r="F224" s="233" t="s">
        <v>805</v>
      </c>
      <c r="G224" s="231"/>
      <c r="H224" s="234">
        <v>57.645000000000003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152</v>
      </c>
      <c r="AU224" s="240" t="s">
        <v>83</v>
      </c>
      <c r="AV224" s="14" t="s">
        <v>83</v>
      </c>
      <c r="AW224" s="14" t="s">
        <v>30</v>
      </c>
      <c r="AX224" s="14" t="s">
        <v>73</v>
      </c>
      <c r="AY224" s="240" t="s">
        <v>144</v>
      </c>
    </row>
    <row r="225" spans="1:65" s="13" customFormat="1" ht="11.25">
      <c r="B225" s="219"/>
      <c r="C225" s="220"/>
      <c r="D225" s="221" t="s">
        <v>152</v>
      </c>
      <c r="E225" s="222" t="s">
        <v>1</v>
      </c>
      <c r="F225" s="223" t="s">
        <v>824</v>
      </c>
      <c r="G225" s="220"/>
      <c r="H225" s="222" t="s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152</v>
      </c>
      <c r="AU225" s="229" t="s">
        <v>83</v>
      </c>
      <c r="AV225" s="13" t="s">
        <v>81</v>
      </c>
      <c r="AW225" s="13" t="s">
        <v>30</v>
      </c>
      <c r="AX225" s="13" t="s">
        <v>73</v>
      </c>
      <c r="AY225" s="229" t="s">
        <v>144</v>
      </c>
    </row>
    <row r="226" spans="1:65" s="13" customFormat="1" ht="11.25">
      <c r="B226" s="219"/>
      <c r="C226" s="220"/>
      <c r="D226" s="221" t="s">
        <v>152</v>
      </c>
      <c r="E226" s="222" t="s">
        <v>1</v>
      </c>
      <c r="F226" s="223" t="s">
        <v>816</v>
      </c>
      <c r="G226" s="220"/>
      <c r="H226" s="222" t="s">
        <v>1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152</v>
      </c>
      <c r="AU226" s="229" t="s">
        <v>83</v>
      </c>
      <c r="AV226" s="13" t="s">
        <v>81</v>
      </c>
      <c r="AW226" s="13" t="s">
        <v>30</v>
      </c>
      <c r="AX226" s="13" t="s">
        <v>73</v>
      </c>
      <c r="AY226" s="229" t="s">
        <v>144</v>
      </c>
    </row>
    <row r="227" spans="1:65" s="14" customFormat="1" ht="11.25">
      <c r="B227" s="230"/>
      <c r="C227" s="231"/>
      <c r="D227" s="221" t="s">
        <v>152</v>
      </c>
      <c r="E227" s="232" t="s">
        <v>1</v>
      </c>
      <c r="F227" s="233" t="s">
        <v>817</v>
      </c>
      <c r="G227" s="231"/>
      <c r="H227" s="234">
        <v>5.016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152</v>
      </c>
      <c r="AU227" s="240" t="s">
        <v>83</v>
      </c>
      <c r="AV227" s="14" t="s">
        <v>83</v>
      </c>
      <c r="AW227" s="14" t="s">
        <v>30</v>
      </c>
      <c r="AX227" s="14" t="s">
        <v>73</v>
      </c>
      <c r="AY227" s="240" t="s">
        <v>144</v>
      </c>
    </row>
    <row r="228" spans="1:65" s="14" customFormat="1" ht="11.25">
      <c r="B228" s="230"/>
      <c r="C228" s="231"/>
      <c r="D228" s="221" t="s">
        <v>152</v>
      </c>
      <c r="E228" s="232" t="s">
        <v>1</v>
      </c>
      <c r="F228" s="233" t="s">
        <v>818</v>
      </c>
      <c r="G228" s="231"/>
      <c r="H228" s="234">
        <v>4.4400000000000004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152</v>
      </c>
      <c r="AU228" s="240" t="s">
        <v>83</v>
      </c>
      <c r="AV228" s="14" t="s">
        <v>83</v>
      </c>
      <c r="AW228" s="14" t="s">
        <v>30</v>
      </c>
      <c r="AX228" s="14" t="s">
        <v>73</v>
      </c>
      <c r="AY228" s="240" t="s">
        <v>144</v>
      </c>
    </row>
    <row r="229" spans="1:65" s="14" customFormat="1" ht="11.25">
      <c r="B229" s="230"/>
      <c r="C229" s="231"/>
      <c r="D229" s="221" t="s">
        <v>152</v>
      </c>
      <c r="E229" s="232" t="s">
        <v>1</v>
      </c>
      <c r="F229" s="233" t="s">
        <v>819</v>
      </c>
      <c r="G229" s="231"/>
      <c r="H229" s="234">
        <v>4.7519999999999998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152</v>
      </c>
      <c r="AU229" s="240" t="s">
        <v>83</v>
      </c>
      <c r="AV229" s="14" t="s">
        <v>83</v>
      </c>
      <c r="AW229" s="14" t="s">
        <v>30</v>
      </c>
      <c r="AX229" s="14" t="s">
        <v>73</v>
      </c>
      <c r="AY229" s="240" t="s">
        <v>144</v>
      </c>
    </row>
    <row r="230" spans="1:65" s="14" customFormat="1" ht="11.25">
      <c r="B230" s="230"/>
      <c r="C230" s="231"/>
      <c r="D230" s="221" t="s">
        <v>152</v>
      </c>
      <c r="E230" s="232" t="s">
        <v>1</v>
      </c>
      <c r="F230" s="233" t="s">
        <v>820</v>
      </c>
      <c r="G230" s="231"/>
      <c r="H230" s="234">
        <v>4.5839999999999996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152</v>
      </c>
      <c r="AU230" s="240" t="s">
        <v>83</v>
      </c>
      <c r="AV230" s="14" t="s">
        <v>83</v>
      </c>
      <c r="AW230" s="14" t="s">
        <v>30</v>
      </c>
      <c r="AX230" s="14" t="s">
        <v>73</v>
      </c>
      <c r="AY230" s="240" t="s">
        <v>144</v>
      </c>
    </row>
    <row r="231" spans="1:65" s="15" customFormat="1" ht="11.25">
      <c r="B231" s="241"/>
      <c r="C231" s="242"/>
      <c r="D231" s="221" t="s">
        <v>152</v>
      </c>
      <c r="E231" s="243" t="s">
        <v>1</v>
      </c>
      <c r="F231" s="244" t="s">
        <v>155</v>
      </c>
      <c r="G231" s="242"/>
      <c r="H231" s="245">
        <v>355.42100000000005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AT231" s="251" t="s">
        <v>152</v>
      </c>
      <c r="AU231" s="251" t="s">
        <v>83</v>
      </c>
      <c r="AV231" s="15" t="s">
        <v>150</v>
      </c>
      <c r="AW231" s="15" t="s">
        <v>30</v>
      </c>
      <c r="AX231" s="15" t="s">
        <v>81</v>
      </c>
      <c r="AY231" s="251" t="s">
        <v>144</v>
      </c>
    </row>
    <row r="232" spans="1:65" s="14" customFormat="1" ht="11.25">
      <c r="B232" s="230"/>
      <c r="C232" s="231"/>
      <c r="D232" s="221" t="s">
        <v>152</v>
      </c>
      <c r="E232" s="231"/>
      <c r="F232" s="233" t="s">
        <v>834</v>
      </c>
      <c r="G232" s="231"/>
      <c r="H232" s="234">
        <v>177.71100000000001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152</v>
      </c>
      <c r="AU232" s="240" t="s">
        <v>83</v>
      </c>
      <c r="AV232" s="14" t="s">
        <v>83</v>
      </c>
      <c r="AW232" s="14" t="s">
        <v>4</v>
      </c>
      <c r="AX232" s="14" t="s">
        <v>81</v>
      </c>
      <c r="AY232" s="240" t="s">
        <v>144</v>
      </c>
    </row>
    <row r="233" spans="1:65" s="2" customFormat="1" ht="21.75" customHeight="1">
      <c r="A233" s="35"/>
      <c r="B233" s="36"/>
      <c r="C233" s="205" t="s">
        <v>163</v>
      </c>
      <c r="D233" s="205" t="s">
        <v>146</v>
      </c>
      <c r="E233" s="206" t="s">
        <v>194</v>
      </c>
      <c r="F233" s="207" t="s">
        <v>195</v>
      </c>
      <c r="G233" s="208" t="s">
        <v>149</v>
      </c>
      <c r="H233" s="209">
        <v>355.42099999999999</v>
      </c>
      <c r="I233" s="210"/>
      <c r="J233" s="211">
        <f>ROUND(I233*H233,2)</f>
        <v>0</v>
      </c>
      <c r="K233" s="212"/>
      <c r="L233" s="40"/>
      <c r="M233" s="213" t="s">
        <v>1</v>
      </c>
      <c r="N233" s="214" t="s">
        <v>38</v>
      </c>
      <c r="O233" s="72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7" t="s">
        <v>150</v>
      </c>
      <c r="AT233" s="217" t="s">
        <v>146</v>
      </c>
      <c r="AU233" s="217" t="s">
        <v>83</v>
      </c>
      <c r="AY233" s="18" t="s">
        <v>144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81</v>
      </c>
      <c r="BK233" s="218">
        <f>ROUND(I233*H233,2)</f>
        <v>0</v>
      </c>
      <c r="BL233" s="18" t="s">
        <v>150</v>
      </c>
      <c r="BM233" s="217" t="s">
        <v>202</v>
      </c>
    </row>
    <row r="234" spans="1:65" s="13" customFormat="1" ht="11.25">
      <c r="B234" s="219"/>
      <c r="C234" s="220"/>
      <c r="D234" s="221" t="s">
        <v>152</v>
      </c>
      <c r="E234" s="222" t="s">
        <v>1</v>
      </c>
      <c r="F234" s="223" t="s">
        <v>832</v>
      </c>
      <c r="G234" s="220"/>
      <c r="H234" s="222" t="s">
        <v>1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152</v>
      </c>
      <c r="AU234" s="229" t="s">
        <v>83</v>
      </c>
      <c r="AV234" s="13" t="s">
        <v>81</v>
      </c>
      <c r="AW234" s="13" t="s">
        <v>30</v>
      </c>
      <c r="AX234" s="13" t="s">
        <v>73</v>
      </c>
      <c r="AY234" s="229" t="s">
        <v>144</v>
      </c>
    </row>
    <row r="235" spans="1:65" s="13" customFormat="1" ht="22.5">
      <c r="B235" s="219"/>
      <c r="C235" s="220"/>
      <c r="D235" s="221" t="s">
        <v>152</v>
      </c>
      <c r="E235" s="222" t="s">
        <v>1</v>
      </c>
      <c r="F235" s="223" t="s">
        <v>833</v>
      </c>
      <c r="G235" s="220"/>
      <c r="H235" s="222" t="s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152</v>
      </c>
      <c r="AU235" s="229" t="s">
        <v>83</v>
      </c>
      <c r="AV235" s="13" t="s">
        <v>81</v>
      </c>
      <c r="AW235" s="13" t="s">
        <v>30</v>
      </c>
      <c r="AX235" s="13" t="s">
        <v>73</v>
      </c>
      <c r="AY235" s="229" t="s">
        <v>144</v>
      </c>
    </row>
    <row r="236" spans="1:65" s="13" customFormat="1" ht="11.25">
      <c r="B236" s="219"/>
      <c r="C236" s="220"/>
      <c r="D236" s="221" t="s">
        <v>152</v>
      </c>
      <c r="E236" s="222" t="s">
        <v>1</v>
      </c>
      <c r="F236" s="223" t="s">
        <v>802</v>
      </c>
      <c r="G236" s="220"/>
      <c r="H236" s="222" t="s">
        <v>1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152</v>
      </c>
      <c r="AU236" s="229" t="s">
        <v>83</v>
      </c>
      <c r="AV236" s="13" t="s">
        <v>81</v>
      </c>
      <c r="AW236" s="13" t="s">
        <v>30</v>
      </c>
      <c r="AX236" s="13" t="s">
        <v>73</v>
      </c>
      <c r="AY236" s="229" t="s">
        <v>144</v>
      </c>
    </row>
    <row r="237" spans="1:65" s="14" customFormat="1" ht="11.25">
      <c r="B237" s="230"/>
      <c r="C237" s="231"/>
      <c r="D237" s="221" t="s">
        <v>152</v>
      </c>
      <c r="E237" s="232" t="s">
        <v>1</v>
      </c>
      <c r="F237" s="233" t="s">
        <v>803</v>
      </c>
      <c r="G237" s="231"/>
      <c r="H237" s="234">
        <v>104.114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152</v>
      </c>
      <c r="AU237" s="240" t="s">
        <v>83</v>
      </c>
      <c r="AV237" s="14" t="s">
        <v>83</v>
      </c>
      <c r="AW237" s="14" t="s">
        <v>30</v>
      </c>
      <c r="AX237" s="14" t="s">
        <v>73</v>
      </c>
      <c r="AY237" s="240" t="s">
        <v>144</v>
      </c>
    </row>
    <row r="238" spans="1:65" s="14" customFormat="1" ht="11.25">
      <c r="B238" s="230"/>
      <c r="C238" s="231"/>
      <c r="D238" s="221" t="s">
        <v>152</v>
      </c>
      <c r="E238" s="232" t="s">
        <v>1</v>
      </c>
      <c r="F238" s="233" t="s">
        <v>804</v>
      </c>
      <c r="G238" s="231"/>
      <c r="H238" s="234">
        <v>174.87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152</v>
      </c>
      <c r="AU238" s="240" t="s">
        <v>83</v>
      </c>
      <c r="AV238" s="14" t="s">
        <v>83</v>
      </c>
      <c r="AW238" s="14" t="s">
        <v>30</v>
      </c>
      <c r="AX238" s="14" t="s">
        <v>73</v>
      </c>
      <c r="AY238" s="240" t="s">
        <v>144</v>
      </c>
    </row>
    <row r="239" spans="1:65" s="14" customFormat="1" ht="11.25">
      <c r="B239" s="230"/>
      <c r="C239" s="231"/>
      <c r="D239" s="221" t="s">
        <v>152</v>
      </c>
      <c r="E239" s="232" t="s">
        <v>1</v>
      </c>
      <c r="F239" s="233" t="s">
        <v>805</v>
      </c>
      <c r="G239" s="231"/>
      <c r="H239" s="234">
        <v>57.645000000000003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152</v>
      </c>
      <c r="AU239" s="240" t="s">
        <v>83</v>
      </c>
      <c r="AV239" s="14" t="s">
        <v>83</v>
      </c>
      <c r="AW239" s="14" t="s">
        <v>30</v>
      </c>
      <c r="AX239" s="14" t="s">
        <v>73</v>
      </c>
      <c r="AY239" s="240" t="s">
        <v>144</v>
      </c>
    </row>
    <row r="240" spans="1:65" s="13" customFormat="1" ht="11.25">
      <c r="B240" s="219"/>
      <c r="C240" s="220"/>
      <c r="D240" s="221" t="s">
        <v>152</v>
      </c>
      <c r="E240" s="222" t="s">
        <v>1</v>
      </c>
      <c r="F240" s="223" t="s">
        <v>824</v>
      </c>
      <c r="G240" s="220"/>
      <c r="H240" s="222" t="s">
        <v>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152</v>
      </c>
      <c r="AU240" s="229" t="s">
        <v>83</v>
      </c>
      <c r="AV240" s="13" t="s">
        <v>81</v>
      </c>
      <c r="AW240" s="13" t="s">
        <v>30</v>
      </c>
      <c r="AX240" s="13" t="s">
        <v>73</v>
      </c>
      <c r="AY240" s="229" t="s">
        <v>144</v>
      </c>
    </row>
    <row r="241" spans="1:65" s="13" customFormat="1" ht="11.25">
      <c r="B241" s="219"/>
      <c r="C241" s="220"/>
      <c r="D241" s="221" t="s">
        <v>152</v>
      </c>
      <c r="E241" s="222" t="s">
        <v>1</v>
      </c>
      <c r="F241" s="223" t="s">
        <v>816</v>
      </c>
      <c r="G241" s="220"/>
      <c r="H241" s="222" t="s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152</v>
      </c>
      <c r="AU241" s="229" t="s">
        <v>83</v>
      </c>
      <c r="AV241" s="13" t="s">
        <v>81</v>
      </c>
      <c r="AW241" s="13" t="s">
        <v>30</v>
      </c>
      <c r="AX241" s="13" t="s">
        <v>73</v>
      </c>
      <c r="AY241" s="229" t="s">
        <v>144</v>
      </c>
    </row>
    <row r="242" spans="1:65" s="14" customFormat="1" ht="11.25">
      <c r="B242" s="230"/>
      <c r="C242" s="231"/>
      <c r="D242" s="221" t="s">
        <v>152</v>
      </c>
      <c r="E242" s="232" t="s">
        <v>1</v>
      </c>
      <c r="F242" s="233" t="s">
        <v>817</v>
      </c>
      <c r="G242" s="231"/>
      <c r="H242" s="234">
        <v>5.016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152</v>
      </c>
      <c r="AU242" s="240" t="s">
        <v>83</v>
      </c>
      <c r="AV242" s="14" t="s">
        <v>83</v>
      </c>
      <c r="AW242" s="14" t="s">
        <v>30</v>
      </c>
      <c r="AX242" s="14" t="s">
        <v>73</v>
      </c>
      <c r="AY242" s="240" t="s">
        <v>144</v>
      </c>
    </row>
    <row r="243" spans="1:65" s="14" customFormat="1" ht="11.25">
      <c r="B243" s="230"/>
      <c r="C243" s="231"/>
      <c r="D243" s="221" t="s">
        <v>152</v>
      </c>
      <c r="E243" s="232" t="s">
        <v>1</v>
      </c>
      <c r="F243" s="233" t="s">
        <v>818</v>
      </c>
      <c r="G243" s="231"/>
      <c r="H243" s="234">
        <v>4.4400000000000004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152</v>
      </c>
      <c r="AU243" s="240" t="s">
        <v>83</v>
      </c>
      <c r="AV243" s="14" t="s">
        <v>83</v>
      </c>
      <c r="AW243" s="14" t="s">
        <v>30</v>
      </c>
      <c r="AX243" s="14" t="s">
        <v>73</v>
      </c>
      <c r="AY243" s="240" t="s">
        <v>144</v>
      </c>
    </row>
    <row r="244" spans="1:65" s="14" customFormat="1" ht="11.25">
      <c r="B244" s="230"/>
      <c r="C244" s="231"/>
      <c r="D244" s="221" t="s">
        <v>152</v>
      </c>
      <c r="E244" s="232" t="s">
        <v>1</v>
      </c>
      <c r="F244" s="233" t="s">
        <v>819</v>
      </c>
      <c r="G244" s="231"/>
      <c r="H244" s="234">
        <v>4.7519999999999998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152</v>
      </c>
      <c r="AU244" s="240" t="s">
        <v>83</v>
      </c>
      <c r="AV244" s="14" t="s">
        <v>83</v>
      </c>
      <c r="AW244" s="14" t="s">
        <v>30</v>
      </c>
      <c r="AX244" s="14" t="s">
        <v>73</v>
      </c>
      <c r="AY244" s="240" t="s">
        <v>144</v>
      </c>
    </row>
    <row r="245" spans="1:65" s="14" customFormat="1" ht="11.25">
      <c r="B245" s="230"/>
      <c r="C245" s="231"/>
      <c r="D245" s="221" t="s">
        <v>152</v>
      </c>
      <c r="E245" s="232" t="s">
        <v>1</v>
      </c>
      <c r="F245" s="233" t="s">
        <v>820</v>
      </c>
      <c r="G245" s="231"/>
      <c r="H245" s="234">
        <v>4.5839999999999996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152</v>
      </c>
      <c r="AU245" s="240" t="s">
        <v>83</v>
      </c>
      <c r="AV245" s="14" t="s">
        <v>83</v>
      </c>
      <c r="AW245" s="14" t="s">
        <v>30</v>
      </c>
      <c r="AX245" s="14" t="s">
        <v>73</v>
      </c>
      <c r="AY245" s="240" t="s">
        <v>144</v>
      </c>
    </row>
    <row r="246" spans="1:65" s="15" customFormat="1" ht="11.25">
      <c r="B246" s="241"/>
      <c r="C246" s="242"/>
      <c r="D246" s="221" t="s">
        <v>152</v>
      </c>
      <c r="E246" s="243" t="s">
        <v>1</v>
      </c>
      <c r="F246" s="244" t="s">
        <v>155</v>
      </c>
      <c r="G246" s="242"/>
      <c r="H246" s="245">
        <v>355.42100000000005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152</v>
      </c>
      <c r="AU246" s="251" t="s">
        <v>83</v>
      </c>
      <c r="AV246" s="15" t="s">
        <v>150</v>
      </c>
      <c r="AW246" s="15" t="s">
        <v>30</v>
      </c>
      <c r="AX246" s="15" t="s">
        <v>81</v>
      </c>
      <c r="AY246" s="251" t="s">
        <v>144</v>
      </c>
    </row>
    <row r="247" spans="1:65" s="2" customFormat="1" ht="16.5" customHeight="1">
      <c r="A247" s="35"/>
      <c r="B247" s="36"/>
      <c r="C247" s="205" t="s">
        <v>212</v>
      </c>
      <c r="D247" s="205" t="s">
        <v>146</v>
      </c>
      <c r="E247" s="206" t="s">
        <v>200</v>
      </c>
      <c r="F247" s="207" t="s">
        <v>201</v>
      </c>
      <c r="G247" s="208" t="s">
        <v>149</v>
      </c>
      <c r="H247" s="209">
        <v>355.42099999999999</v>
      </c>
      <c r="I247" s="210"/>
      <c r="J247" s="211">
        <f>ROUND(I247*H247,2)</f>
        <v>0</v>
      </c>
      <c r="K247" s="212"/>
      <c r="L247" s="40"/>
      <c r="M247" s="213" t="s">
        <v>1</v>
      </c>
      <c r="N247" s="214" t="s">
        <v>38</v>
      </c>
      <c r="O247" s="72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150</v>
      </c>
      <c r="AT247" s="217" t="s">
        <v>146</v>
      </c>
      <c r="AU247" s="217" t="s">
        <v>83</v>
      </c>
      <c r="AY247" s="18" t="s">
        <v>144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81</v>
      </c>
      <c r="BK247" s="218">
        <f>ROUND(I247*H247,2)</f>
        <v>0</v>
      </c>
      <c r="BL247" s="18" t="s">
        <v>150</v>
      </c>
      <c r="BM247" s="217" t="s">
        <v>207</v>
      </c>
    </row>
    <row r="248" spans="1:65" s="13" customFormat="1" ht="11.25">
      <c r="B248" s="219"/>
      <c r="C248" s="220"/>
      <c r="D248" s="221" t="s">
        <v>152</v>
      </c>
      <c r="E248" s="222" t="s">
        <v>1</v>
      </c>
      <c r="F248" s="223" t="s">
        <v>832</v>
      </c>
      <c r="G248" s="220"/>
      <c r="H248" s="222" t="s">
        <v>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152</v>
      </c>
      <c r="AU248" s="229" t="s">
        <v>83</v>
      </c>
      <c r="AV248" s="13" t="s">
        <v>81</v>
      </c>
      <c r="AW248" s="13" t="s">
        <v>30</v>
      </c>
      <c r="AX248" s="13" t="s">
        <v>73</v>
      </c>
      <c r="AY248" s="229" t="s">
        <v>144</v>
      </c>
    </row>
    <row r="249" spans="1:65" s="13" customFormat="1" ht="22.5">
      <c r="B249" s="219"/>
      <c r="C249" s="220"/>
      <c r="D249" s="221" t="s">
        <v>152</v>
      </c>
      <c r="E249" s="222" t="s">
        <v>1</v>
      </c>
      <c r="F249" s="223" t="s">
        <v>833</v>
      </c>
      <c r="G249" s="220"/>
      <c r="H249" s="222" t="s">
        <v>1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152</v>
      </c>
      <c r="AU249" s="229" t="s">
        <v>83</v>
      </c>
      <c r="AV249" s="13" t="s">
        <v>81</v>
      </c>
      <c r="AW249" s="13" t="s">
        <v>30</v>
      </c>
      <c r="AX249" s="13" t="s">
        <v>73</v>
      </c>
      <c r="AY249" s="229" t="s">
        <v>144</v>
      </c>
    </row>
    <row r="250" spans="1:65" s="13" customFormat="1" ht="11.25">
      <c r="B250" s="219"/>
      <c r="C250" s="220"/>
      <c r="D250" s="221" t="s">
        <v>152</v>
      </c>
      <c r="E250" s="222" t="s">
        <v>1</v>
      </c>
      <c r="F250" s="223" t="s">
        <v>802</v>
      </c>
      <c r="G250" s="220"/>
      <c r="H250" s="222" t="s">
        <v>1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152</v>
      </c>
      <c r="AU250" s="229" t="s">
        <v>83</v>
      </c>
      <c r="AV250" s="13" t="s">
        <v>81</v>
      </c>
      <c r="AW250" s="13" t="s">
        <v>30</v>
      </c>
      <c r="AX250" s="13" t="s">
        <v>73</v>
      </c>
      <c r="AY250" s="229" t="s">
        <v>144</v>
      </c>
    </row>
    <row r="251" spans="1:65" s="14" customFormat="1" ht="11.25">
      <c r="B251" s="230"/>
      <c r="C251" s="231"/>
      <c r="D251" s="221" t="s">
        <v>152</v>
      </c>
      <c r="E251" s="232" t="s">
        <v>1</v>
      </c>
      <c r="F251" s="233" t="s">
        <v>803</v>
      </c>
      <c r="G251" s="231"/>
      <c r="H251" s="234">
        <v>104.114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152</v>
      </c>
      <c r="AU251" s="240" t="s">
        <v>83</v>
      </c>
      <c r="AV251" s="14" t="s">
        <v>83</v>
      </c>
      <c r="AW251" s="14" t="s">
        <v>30</v>
      </c>
      <c r="AX251" s="14" t="s">
        <v>73</v>
      </c>
      <c r="AY251" s="240" t="s">
        <v>144</v>
      </c>
    </row>
    <row r="252" spans="1:65" s="14" customFormat="1" ht="11.25">
      <c r="B252" s="230"/>
      <c r="C252" s="231"/>
      <c r="D252" s="221" t="s">
        <v>152</v>
      </c>
      <c r="E252" s="232" t="s">
        <v>1</v>
      </c>
      <c r="F252" s="233" t="s">
        <v>804</v>
      </c>
      <c r="G252" s="231"/>
      <c r="H252" s="234">
        <v>174.87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152</v>
      </c>
      <c r="AU252" s="240" t="s">
        <v>83</v>
      </c>
      <c r="AV252" s="14" t="s">
        <v>83</v>
      </c>
      <c r="AW252" s="14" t="s">
        <v>30</v>
      </c>
      <c r="AX252" s="14" t="s">
        <v>73</v>
      </c>
      <c r="AY252" s="240" t="s">
        <v>144</v>
      </c>
    </row>
    <row r="253" spans="1:65" s="14" customFormat="1" ht="11.25">
      <c r="B253" s="230"/>
      <c r="C253" s="231"/>
      <c r="D253" s="221" t="s">
        <v>152</v>
      </c>
      <c r="E253" s="232" t="s">
        <v>1</v>
      </c>
      <c r="F253" s="233" t="s">
        <v>805</v>
      </c>
      <c r="G253" s="231"/>
      <c r="H253" s="234">
        <v>57.645000000000003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152</v>
      </c>
      <c r="AU253" s="240" t="s">
        <v>83</v>
      </c>
      <c r="AV253" s="14" t="s">
        <v>83</v>
      </c>
      <c r="AW253" s="14" t="s">
        <v>30</v>
      </c>
      <c r="AX253" s="14" t="s">
        <v>73</v>
      </c>
      <c r="AY253" s="240" t="s">
        <v>144</v>
      </c>
    </row>
    <row r="254" spans="1:65" s="13" customFormat="1" ht="11.25">
      <c r="B254" s="219"/>
      <c r="C254" s="220"/>
      <c r="D254" s="221" t="s">
        <v>152</v>
      </c>
      <c r="E254" s="222" t="s">
        <v>1</v>
      </c>
      <c r="F254" s="223" t="s">
        <v>824</v>
      </c>
      <c r="G254" s="220"/>
      <c r="H254" s="222" t="s">
        <v>1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152</v>
      </c>
      <c r="AU254" s="229" t="s">
        <v>83</v>
      </c>
      <c r="AV254" s="13" t="s">
        <v>81</v>
      </c>
      <c r="AW254" s="13" t="s">
        <v>30</v>
      </c>
      <c r="AX254" s="13" t="s">
        <v>73</v>
      </c>
      <c r="AY254" s="229" t="s">
        <v>144</v>
      </c>
    </row>
    <row r="255" spans="1:65" s="13" customFormat="1" ht="11.25">
      <c r="B255" s="219"/>
      <c r="C255" s="220"/>
      <c r="D255" s="221" t="s">
        <v>152</v>
      </c>
      <c r="E255" s="222" t="s">
        <v>1</v>
      </c>
      <c r="F255" s="223" t="s">
        <v>816</v>
      </c>
      <c r="G255" s="220"/>
      <c r="H255" s="222" t="s">
        <v>1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152</v>
      </c>
      <c r="AU255" s="229" t="s">
        <v>83</v>
      </c>
      <c r="AV255" s="13" t="s">
        <v>81</v>
      </c>
      <c r="AW255" s="13" t="s">
        <v>30</v>
      </c>
      <c r="AX255" s="13" t="s">
        <v>73</v>
      </c>
      <c r="AY255" s="229" t="s">
        <v>144</v>
      </c>
    </row>
    <row r="256" spans="1:65" s="14" customFormat="1" ht="11.25">
      <c r="B256" s="230"/>
      <c r="C256" s="231"/>
      <c r="D256" s="221" t="s">
        <v>152</v>
      </c>
      <c r="E256" s="232" t="s">
        <v>1</v>
      </c>
      <c r="F256" s="233" t="s">
        <v>817</v>
      </c>
      <c r="G256" s="231"/>
      <c r="H256" s="234">
        <v>5.016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152</v>
      </c>
      <c r="AU256" s="240" t="s">
        <v>83</v>
      </c>
      <c r="AV256" s="14" t="s">
        <v>83</v>
      </c>
      <c r="AW256" s="14" t="s">
        <v>30</v>
      </c>
      <c r="AX256" s="14" t="s">
        <v>73</v>
      </c>
      <c r="AY256" s="240" t="s">
        <v>144</v>
      </c>
    </row>
    <row r="257" spans="1:65" s="14" customFormat="1" ht="11.25">
      <c r="B257" s="230"/>
      <c r="C257" s="231"/>
      <c r="D257" s="221" t="s">
        <v>152</v>
      </c>
      <c r="E257" s="232" t="s">
        <v>1</v>
      </c>
      <c r="F257" s="233" t="s">
        <v>818</v>
      </c>
      <c r="G257" s="231"/>
      <c r="H257" s="234">
        <v>4.4400000000000004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152</v>
      </c>
      <c r="AU257" s="240" t="s">
        <v>83</v>
      </c>
      <c r="AV257" s="14" t="s">
        <v>83</v>
      </c>
      <c r="AW257" s="14" t="s">
        <v>30</v>
      </c>
      <c r="AX257" s="14" t="s">
        <v>73</v>
      </c>
      <c r="AY257" s="240" t="s">
        <v>144</v>
      </c>
    </row>
    <row r="258" spans="1:65" s="14" customFormat="1" ht="11.25">
      <c r="B258" s="230"/>
      <c r="C258" s="231"/>
      <c r="D258" s="221" t="s">
        <v>152</v>
      </c>
      <c r="E258" s="232" t="s">
        <v>1</v>
      </c>
      <c r="F258" s="233" t="s">
        <v>819</v>
      </c>
      <c r="G258" s="231"/>
      <c r="H258" s="234">
        <v>4.7519999999999998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152</v>
      </c>
      <c r="AU258" s="240" t="s">
        <v>83</v>
      </c>
      <c r="AV258" s="14" t="s">
        <v>83</v>
      </c>
      <c r="AW258" s="14" t="s">
        <v>30</v>
      </c>
      <c r="AX258" s="14" t="s">
        <v>73</v>
      </c>
      <c r="AY258" s="240" t="s">
        <v>144</v>
      </c>
    </row>
    <row r="259" spans="1:65" s="14" customFormat="1" ht="11.25">
      <c r="B259" s="230"/>
      <c r="C259" s="231"/>
      <c r="D259" s="221" t="s">
        <v>152</v>
      </c>
      <c r="E259" s="232" t="s">
        <v>1</v>
      </c>
      <c r="F259" s="233" t="s">
        <v>820</v>
      </c>
      <c r="G259" s="231"/>
      <c r="H259" s="234">
        <v>4.5839999999999996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152</v>
      </c>
      <c r="AU259" s="240" t="s">
        <v>83</v>
      </c>
      <c r="AV259" s="14" t="s">
        <v>83</v>
      </c>
      <c r="AW259" s="14" t="s">
        <v>30</v>
      </c>
      <c r="AX259" s="14" t="s">
        <v>73</v>
      </c>
      <c r="AY259" s="240" t="s">
        <v>144</v>
      </c>
    </row>
    <row r="260" spans="1:65" s="15" customFormat="1" ht="11.25">
      <c r="B260" s="241"/>
      <c r="C260" s="242"/>
      <c r="D260" s="221" t="s">
        <v>152</v>
      </c>
      <c r="E260" s="243" t="s">
        <v>1</v>
      </c>
      <c r="F260" s="244" t="s">
        <v>155</v>
      </c>
      <c r="G260" s="242"/>
      <c r="H260" s="245">
        <v>355.42100000000005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152</v>
      </c>
      <c r="AU260" s="251" t="s">
        <v>83</v>
      </c>
      <c r="AV260" s="15" t="s">
        <v>150</v>
      </c>
      <c r="AW260" s="15" t="s">
        <v>30</v>
      </c>
      <c r="AX260" s="15" t="s">
        <v>81</v>
      </c>
      <c r="AY260" s="251" t="s">
        <v>144</v>
      </c>
    </row>
    <row r="261" spans="1:65" s="2" customFormat="1" ht="21.75" customHeight="1">
      <c r="A261" s="35"/>
      <c r="B261" s="36"/>
      <c r="C261" s="205" t="s">
        <v>168</v>
      </c>
      <c r="D261" s="205" t="s">
        <v>146</v>
      </c>
      <c r="E261" s="206" t="s">
        <v>205</v>
      </c>
      <c r="F261" s="207" t="s">
        <v>595</v>
      </c>
      <c r="G261" s="208" t="s">
        <v>149</v>
      </c>
      <c r="H261" s="209">
        <v>241.786</v>
      </c>
      <c r="I261" s="210"/>
      <c r="J261" s="211">
        <f>ROUND(I261*H261,2)</f>
        <v>0</v>
      </c>
      <c r="K261" s="212"/>
      <c r="L261" s="40"/>
      <c r="M261" s="213" t="s">
        <v>1</v>
      </c>
      <c r="N261" s="214" t="s">
        <v>38</v>
      </c>
      <c r="O261" s="72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150</v>
      </c>
      <c r="AT261" s="217" t="s">
        <v>146</v>
      </c>
      <c r="AU261" s="217" t="s">
        <v>83</v>
      </c>
      <c r="AY261" s="18" t="s">
        <v>144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81</v>
      </c>
      <c r="BK261" s="218">
        <f>ROUND(I261*H261,2)</f>
        <v>0</v>
      </c>
      <c r="BL261" s="18" t="s">
        <v>150</v>
      </c>
      <c r="BM261" s="217" t="s">
        <v>233</v>
      </c>
    </row>
    <row r="262" spans="1:65" s="13" customFormat="1" ht="11.25">
      <c r="B262" s="219"/>
      <c r="C262" s="220"/>
      <c r="D262" s="221" t="s">
        <v>152</v>
      </c>
      <c r="E262" s="222" t="s">
        <v>1</v>
      </c>
      <c r="F262" s="223" t="s">
        <v>835</v>
      </c>
      <c r="G262" s="220"/>
      <c r="H262" s="222" t="s">
        <v>1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152</v>
      </c>
      <c r="AU262" s="229" t="s">
        <v>83</v>
      </c>
      <c r="AV262" s="13" t="s">
        <v>81</v>
      </c>
      <c r="AW262" s="13" t="s">
        <v>30</v>
      </c>
      <c r="AX262" s="13" t="s">
        <v>73</v>
      </c>
      <c r="AY262" s="229" t="s">
        <v>144</v>
      </c>
    </row>
    <row r="263" spans="1:65" s="13" customFormat="1" ht="11.25">
      <c r="B263" s="219"/>
      <c r="C263" s="220"/>
      <c r="D263" s="221" t="s">
        <v>152</v>
      </c>
      <c r="E263" s="222" t="s">
        <v>1</v>
      </c>
      <c r="F263" s="223" t="s">
        <v>836</v>
      </c>
      <c r="G263" s="220"/>
      <c r="H263" s="222" t="s">
        <v>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152</v>
      </c>
      <c r="AU263" s="229" t="s">
        <v>83</v>
      </c>
      <c r="AV263" s="13" t="s">
        <v>81</v>
      </c>
      <c r="AW263" s="13" t="s">
        <v>30</v>
      </c>
      <c r="AX263" s="13" t="s">
        <v>73</v>
      </c>
      <c r="AY263" s="229" t="s">
        <v>144</v>
      </c>
    </row>
    <row r="264" spans="1:65" s="13" customFormat="1" ht="11.25">
      <c r="B264" s="219"/>
      <c r="C264" s="220"/>
      <c r="D264" s="221" t="s">
        <v>152</v>
      </c>
      <c r="E264" s="222" t="s">
        <v>1</v>
      </c>
      <c r="F264" s="223" t="s">
        <v>837</v>
      </c>
      <c r="G264" s="220"/>
      <c r="H264" s="222" t="s">
        <v>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152</v>
      </c>
      <c r="AU264" s="229" t="s">
        <v>83</v>
      </c>
      <c r="AV264" s="13" t="s">
        <v>81</v>
      </c>
      <c r="AW264" s="13" t="s">
        <v>30</v>
      </c>
      <c r="AX264" s="13" t="s">
        <v>73</v>
      </c>
      <c r="AY264" s="229" t="s">
        <v>144</v>
      </c>
    </row>
    <row r="265" spans="1:65" s="13" customFormat="1" ht="11.25">
      <c r="B265" s="219"/>
      <c r="C265" s="220"/>
      <c r="D265" s="221" t="s">
        <v>152</v>
      </c>
      <c r="E265" s="222" t="s">
        <v>1</v>
      </c>
      <c r="F265" s="223" t="s">
        <v>832</v>
      </c>
      <c r="G265" s="220"/>
      <c r="H265" s="222" t="s">
        <v>1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152</v>
      </c>
      <c r="AU265" s="229" t="s">
        <v>83</v>
      </c>
      <c r="AV265" s="13" t="s">
        <v>81</v>
      </c>
      <c r="AW265" s="13" t="s">
        <v>30</v>
      </c>
      <c r="AX265" s="13" t="s">
        <v>73</v>
      </c>
      <c r="AY265" s="229" t="s">
        <v>144</v>
      </c>
    </row>
    <row r="266" spans="1:65" s="13" customFormat="1" ht="22.5">
      <c r="B266" s="219"/>
      <c r="C266" s="220"/>
      <c r="D266" s="221" t="s">
        <v>152</v>
      </c>
      <c r="E266" s="222" t="s">
        <v>1</v>
      </c>
      <c r="F266" s="223" t="s">
        <v>833</v>
      </c>
      <c r="G266" s="220"/>
      <c r="H266" s="222" t="s">
        <v>1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152</v>
      </c>
      <c r="AU266" s="229" t="s">
        <v>83</v>
      </c>
      <c r="AV266" s="13" t="s">
        <v>81</v>
      </c>
      <c r="AW266" s="13" t="s">
        <v>30</v>
      </c>
      <c r="AX266" s="13" t="s">
        <v>73</v>
      </c>
      <c r="AY266" s="229" t="s">
        <v>144</v>
      </c>
    </row>
    <row r="267" spans="1:65" s="13" customFormat="1" ht="11.25">
      <c r="B267" s="219"/>
      <c r="C267" s="220"/>
      <c r="D267" s="221" t="s">
        <v>152</v>
      </c>
      <c r="E267" s="222" t="s">
        <v>1</v>
      </c>
      <c r="F267" s="223" t="s">
        <v>802</v>
      </c>
      <c r="G267" s="220"/>
      <c r="H267" s="222" t="s">
        <v>1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152</v>
      </c>
      <c r="AU267" s="229" t="s">
        <v>83</v>
      </c>
      <c r="AV267" s="13" t="s">
        <v>81</v>
      </c>
      <c r="AW267" s="13" t="s">
        <v>30</v>
      </c>
      <c r="AX267" s="13" t="s">
        <v>73</v>
      </c>
      <c r="AY267" s="229" t="s">
        <v>144</v>
      </c>
    </row>
    <row r="268" spans="1:65" s="14" customFormat="1" ht="11.25">
      <c r="B268" s="230"/>
      <c r="C268" s="231"/>
      <c r="D268" s="221" t="s">
        <v>152</v>
      </c>
      <c r="E268" s="232" t="s">
        <v>1</v>
      </c>
      <c r="F268" s="233" t="s">
        <v>803</v>
      </c>
      <c r="G268" s="231"/>
      <c r="H268" s="234">
        <v>104.114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152</v>
      </c>
      <c r="AU268" s="240" t="s">
        <v>83</v>
      </c>
      <c r="AV268" s="14" t="s">
        <v>83</v>
      </c>
      <c r="AW268" s="14" t="s">
        <v>30</v>
      </c>
      <c r="AX268" s="14" t="s">
        <v>73</v>
      </c>
      <c r="AY268" s="240" t="s">
        <v>144</v>
      </c>
    </row>
    <row r="269" spans="1:65" s="14" customFormat="1" ht="11.25">
      <c r="B269" s="230"/>
      <c r="C269" s="231"/>
      <c r="D269" s="221" t="s">
        <v>152</v>
      </c>
      <c r="E269" s="232" t="s">
        <v>1</v>
      </c>
      <c r="F269" s="233" t="s">
        <v>804</v>
      </c>
      <c r="G269" s="231"/>
      <c r="H269" s="234">
        <v>174.87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152</v>
      </c>
      <c r="AU269" s="240" t="s">
        <v>83</v>
      </c>
      <c r="AV269" s="14" t="s">
        <v>83</v>
      </c>
      <c r="AW269" s="14" t="s">
        <v>30</v>
      </c>
      <c r="AX269" s="14" t="s">
        <v>73</v>
      </c>
      <c r="AY269" s="240" t="s">
        <v>144</v>
      </c>
    </row>
    <row r="270" spans="1:65" s="14" customFormat="1" ht="11.25">
      <c r="B270" s="230"/>
      <c r="C270" s="231"/>
      <c r="D270" s="221" t="s">
        <v>152</v>
      </c>
      <c r="E270" s="232" t="s">
        <v>1</v>
      </c>
      <c r="F270" s="233" t="s">
        <v>805</v>
      </c>
      <c r="G270" s="231"/>
      <c r="H270" s="234">
        <v>57.645000000000003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152</v>
      </c>
      <c r="AU270" s="240" t="s">
        <v>83</v>
      </c>
      <c r="AV270" s="14" t="s">
        <v>83</v>
      </c>
      <c r="AW270" s="14" t="s">
        <v>30</v>
      </c>
      <c r="AX270" s="14" t="s">
        <v>73</v>
      </c>
      <c r="AY270" s="240" t="s">
        <v>144</v>
      </c>
    </row>
    <row r="271" spans="1:65" s="13" customFormat="1" ht="11.25">
      <c r="B271" s="219"/>
      <c r="C271" s="220"/>
      <c r="D271" s="221" t="s">
        <v>152</v>
      </c>
      <c r="E271" s="222" t="s">
        <v>1</v>
      </c>
      <c r="F271" s="223" t="s">
        <v>824</v>
      </c>
      <c r="G271" s="220"/>
      <c r="H271" s="222" t="s">
        <v>1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152</v>
      </c>
      <c r="AU271" s="229" t="s">
        <v>83</v>
      </c>
      <c r="AV271" s="13" t="s">
        <v>81</v>
      </c>
      <c r="AW271" s="13" t="s">
        <v>30</v>
      </c>
      <c r="AX271" s="13" t="s">
        <v>73</v>
      </c>
      <c r="AY271" s="229" t="s">
        <v>144</v>
      </c>
    </row>
    <row r="272" spans="1:65" s="13" customFormat="1" ht="11.25">
      <c r="B272" s="219"/>
      <c r="C272" s="220"/>
      <c r="D272" s="221" t="s">
        <v>152</v>
      </c>
      <c r="E272" s="222" t="s">
        <v>1</v>
      </c>
      <c r="F272" s="223" t="s">
        <v>816</v>
      </c>
      <c r="G272" s="220"/>
      <c r="H272" s="222" t="s">
        <v>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152</v>
      </c>
      <c r="AU272" s="229" t="s">
        <v>83</v>
      </c>
      <c r="AV272" s="13" t="s">
        <v>81</v>
      </c>
      <c r="AW272" s="13" t="s">
        <v>30</v>
      </c>
      <c r="AX272" s="13" t="s">
        <v>73</v>
      </c>
      <c r="AY272" s="229" t="s">
        <v>144</v>
      </c>
    </row>
    <row r="273" spans="1:65" s="14" customFormat="1" ht="11.25">
      <c r="B273" s="230"/>
      <c r="C273" s="231"/>
      <c r="D273" s="221" t="s">
        <v>152</v>
      </c>
      <c r="E273" s="232" t="s">
        <v>1</v>
      </c>
      <c r="F273" s="233" t="s">
        <v>817</v>
      </c>
      <c r="G273" s="231"/>
      <c r="H273" s="234">
        <v>5.016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152</v>
      </c>
      <c r="AU273" s="240" t="s">
        <v>83</v>
      </c>
      <c r="AV273" s="14" t="s">
        <v>83</v>
      </c>
      <c r="AW273" s="14" t="s">
        <v>30</v>
      </c>
      <c r="AX273" s="14" t="s">
        <v>73</v>
      </c>
      <c r="AY273" s="240" t="s">
        <v>144</v>
      </c>
    </row>
    <row r="274" spans="1:65" s="14" customFormat="1" ht="11.25">
      <c r="B274" s="230"/>
      <c r="C274" s="231"/>
      <c r="D274" s="221" t="s">
        <v>152</v>
      </c>
      <c r="E274" s="232" t="s">
        <v>1</v>
      </c>
      <c r="F274" s="233" t="s">
        <v>818</v>
      </c>
      <c r="G274" s="231"/>
      <c r="H274" s="234">
        <v>4.4400000000000004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152</v>
      </c>
      <c r="AU274" s="240" t="s">
        <v>83</v>
      </c>
      <c r="AV274" s="14" t="s">
        <v>83</v>
      </c>
      <c r="AW274" s="14" t="s">
        <v>30</v>
      </c>
      <c r="AX274" s="14" t="s">
        <v>73</v>
      </c>
      <c r="AY274" s="240" t="s">
        <v>144</v>
      </c>
    </row>
    <row r="275" spans="1:65" s="14" customFormat="1" ht="11.25">
      <c r="B275" s="230"/>
      <c r="C275" s="231"/>
      <c r="D275" s="221" t="s">
        <v>152</v>
      </c>
      <c r="E275" s="232" t="s">
        <v>1</v>
      </c>
      <c r="F275" s="233" t="s">
        <v>819</v>
      </c>
      <c r="G275" s="231"/>
      <c r="H275" s="234">
        <v>4.7519999999999998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152</v>
      </c>
      <c r="AU275" s="240" t="s">
        <v>83</v>
      </c>
      <c r="AV275" s="14" t="s">
        <v>83</v>
      </c>
      <c r="AW275" s="14" t="s">
        <v>30</v>
      </c>
      <c r="AX275" s="14" t="s">
        <v>73</v>
      </c>
      <c r="AY275" s="240" t="s">
        <v>144</v>
      </c>
    </row>
    <row r="276" spans="1:65" s="14" customFormat="1" ht="11.25">
      <c r="B276" s="230"/>
      <c r="C276" s="231"/>
      <c r="D276" s="221" t="s">
        <v>152</v>
      </c>
      <c r="E276" s="232" t="s">
        <v>1</v>
      </c>
      <c r="F276" s="233" t="s">
        <v>820</v>
      </c>
      <c r="G276" s="231"/>
      <c r="H276" s="234">
        <v>4.5839999999999996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152</v>
      </c>
      <c r="AU276" s="240" t="s">
        <v>83</v>
      </c>
      <c r="AV276" s="14" t="s">
        <v>83</v>
      </c>
      <c r="AW276" s="14" t="s">
        <v>30</v>
      </c>
      <c r="AX276" s="14" t="s">
        <v>73</v>
      </c>
      <c r="AY276" s="240" t="s">
        <v>144</v>
      </c>
    </row>
    <row r="277" spans="1:65" s="13" customFormat="1" ht="11.25">
      <c r="B277" s="219"/>
      <c r="C277" s="220"/>
      <c r="D277" s="221" t="s">
        <v>152</v>
      </c>
      <c r="E277" s="222" t="s">
        <v>1</v>
      </c>
      <c r="F277" s="223" t="s">
        <v>838</v>
      </c>
      <c r="G277" s="220"/>
      <c r="H277" s="222" t="s">
        <v>1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152</v>
      </c>
      <c r="AU277" s="229" t="s">
        <v>83</v>
      </c>
      <c r="AV277" s="13" t="s">
        <v>81</v>
      </c>
      <c r="AW277" s="13" t="s">
        <v>30</v>
      </c>
      <c r="AX277" s="13" t="s">
        <v>73</v>
      </c>
      <c r="AY277" s="229" t="s">
        <v>144</v>
      </c>
    </row>
    <row r="278" spans="1:65" s="13" customFormat="1" ht="22.5">
      <c r="B278" s="219"/>
      <c r="C278" s="220"/>
      <c r="D278" s="221" t="s">
        <v>152</v>
      </c>
      <c r="E278" s="222" t="s">
        <v>1</v>
      </c>
      <c r="F278" s="223" t="s">
        <v>839</v>
      </c>
      <c r="G278" s="220"/>
      <c r="H278" s="222" t="s">
        <v>1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152</v>
      </c>
      <c r="AU278" s="229" t="s">
        <v>83</v>
      </c>
      <c r="AV278" s="13" t="s">
        <v>81</v>
      </c>
      <c r="AW278" s="13" t="s">
        <v>30</v>
      </c>
      <c r="AX278" s="13" t="s">
        <v>73</v>
      </c>
      <c r="AY278" s="229" t="s">
        <v>144</v>
      </c>
    </row>
    <row r="279" spans="1:65" s="13" customFormat="1" ht="11.25">
      <c r="B279" s="219"/>
      <c r="C279" s="220"/>
      <c r="D279" s="221" t="s">
        <v>152</v>
      </c>
      <c r="E279" s="222" t="s">
        <v>1</v>
      </c>
      <c r="F279" s="223" t="s">
        <v>815</v>
      </c>
      <c r="G279" s="220"/>
      <c r="H279" s="222" t="s">
        <v>1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152</v>
      </c>
      <c r="AU279" s="229" t="s">
        <v>83</v>
      </c>
      <c r="AV279" s="13" t="s">
        <v>81</v>
      </c>
      <c r="AW279" s="13" t="s">
        <v>30</v>
      </c>
      <c r="AX279" s="13" t="s">
        <v>73</v>
      </c>
      <c r="AY279" s="229" t="s">
        <v>144</v>
      </c>
    </row>
    <row r="280" spans="1:65" s="14" customFormat="1" ht="11.25">
      <c r="B280" s="230"/>
      <c r="C280" s="231"/>
      <c r="D280" s="221" t="s">
        <v>152</v>
      </c>
      <c r="E280" s="232" t="s">
        <v>1</v>
      </c>
      <c r="F280" s="233" t="s">
        <v>840</v>
      </c>
      <c r="G280" s="231"/>
      <c r="H280" s="234">
        <v>-99.144999999999996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152</v>
      </c>
      <c r="AU280" s="240" t="s">
        <v>83</v>
      </c>
      <c r="AV280" s="14" t="s">
        <v>83</v>
      </c>
      <c r="AW280" s="14" t="s">
        <v>30</v>
      </c>
      <c r="AX280" s="14" t="s">
        <v>73</v>
      </c>
      <c r="AY280" s="240" t="s">
        <v>144</v>
      </c>
    </row>
    <row r="281" spans="1:65" s="14" customFormat="1" ht="11.25">
      <c r="B281" s="230"/>
      <c r="C281" s="231"/>
      <c r="D281" s="221" t="s">
        <v>152</v>
      </c>
      <c r="E281" s="232" t="s">
        <v>1</v>
      </c>
      <c r="F281" s="233" t="s">
        <v>841</v>
      </c>
      <c r="G281" s="231"/>
      <c r="H281" s="234">
        <v>-14.49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152</v>
      </c>
      <c r="AU281" s="240" t="s">
        <v>83</v>
      </c>
      <c r="AV281" s="14" t="s">
        <v>83</v>
      </c>
      <c r="AW281" s="14" t="s">
        <v>30</v>
      </c>
      <c r="AX281" s="14" t="s">
        <v>73</v>
      </c>
      <c r="AY281" s="240" t="s">
        <v>144</v>
      </c>
    </row>
    <row r="282" spans="1:65" s="15" customFormat="1" ht="11.25">
      <c r="B282" s="241"/>
      <c r="C282" s="242"/>
      <c r="D282" s="221" t="s">
        <v>152</v>
      </c>
      <c r="E282" s="243" t="s">
        <v>1</v>
      </c>
      <c r="F282" s="244" t="s">
        <v>155</v>
      </c>
      <c r="G282" s="242"/>
      <c r="H282" s="245">
        <v>241.78600000000006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152</v>
      </c>
      <c r="AU282" s="251" t="s">
        <v>83</v>
      </c>
      <c r="AV282" s="15" t="s">
        <v>150</v>
      </c>
      <c r="AW282" s="15" t="s">
        <v>30</v>
      </c>
      <c r="AX282" s="15" t="s">
        <v>81</v>
      </c>
      <c r="AY282" s="251" t="s">
        <v>144</v>
      </c>
    </row>
    <row r="283" spans="1:65" s="2" customFormat="1" ht="16.5" customHeight="1">
      <c r="A283" s="35"/>
      <c r="B283" s="36"/>
      <c r="C283" s="252" t="s">
        <v>225</v>
      </c>
      <c r="D283" s="252" t="s">
        <v>213</v>
      </c>
      <c r="E283" s="253" t="s">
        <v>598</v>
      </c>
      <c r="F283" s="254" t="s">
        <v>599</v>
      </c>
      <c r="G283" s="255" t="s">
        <v>216</v>
      </c>
      <c r="H283" s="256">
        <v>459.39299999999997</v>
      </c>
      <c r="I283" s="257"/>
      <c r="J283" s="258">
        <f>ROUND(I283*H283,2)</f>
        <v>0</v>
      </c>
      <c r="K283" s="259"/>
      <c r="L283" s="260"/>
      <c r="M283" s="261" t="s">
        <v>1</v>
      </c>
      <c r="N283" s="262" t="s">
        <v>38</v>
      </c>
      <c r="O283" s="72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7" t="s">
        <v>158</v>
      </c>
      <c r="AT283" s="217" t="s">
        <v>213</v>
      </c>
      <c r="AU283" s="217" t="s">
        <v>83</v>
      </c>
      <c r="AY283" s="18" t="s">
        <v>144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81</v>
      </c>
      <c r="BK283" s="218">
        <f>ROUND(I283*H283,2)</f>
        <v>0</v>
      </c>
      <c r="BL283" s="18" t="s">
        <v>150</v>
      </c>
      <c r="BM283" s="217" t="s">
        <v>241</v>
      </c>
    </row>
    <row r="284" spans="1:65" s="13" customFormat="1" ht="11.25">
      <c r="B284" s="219"/>
      <c r="C284" s="220"/>
      <c r="D284" s="221" t="s">
        <v>152</v>
      </c>
      <c r="E284" s="222" t="s">
        <v>1</v>
      </c>
      <c r="F284" s="223" t="s">
        <v>835</v>
      </c>
      <c r="G284" s="220"/>
      <c r="H284" s="222" t="s">
        <v>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152</v>
      </c>
      <c r="AU284" s="229" t="s">
        <v>83</v>
      </c>
      <c r="AV284" s="13" t="s">
        <v>81</v>
      </c>
      <c r="AW284" s="13" t="s">
        <v>30</v>
      </c>
      <c r="AX284" s="13" t="s">
        <v>73</v>
      </c>
      <c r="AY284" s="229" t="s">
        <v>144</v>
      </c>
    </row>
    <row r="285" spans="1:65" s="13" customFormat="1" ht="11.25">
      <c r="B285" s="219"/>
      <c r="C285" s="220"/>
      <c r="D285" s="221" t="s">
        <v>152</v>
      </c>
      <c r="E285" s="222" t="s">
        <v>1</v>
      </c>
      <c r="F285" s="223" t="s">
        <v>836</v>
      </c>
      <c r="G285" s="220"/>
      <c r="H285" s="222" t="s">
        <v>1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152</v>
      </c>
      <c r="AU285" s="229" t="s">
        <v>83</v>
      </c>
      <c r="AV285" s="13" t="s">
        <v>81</v>
      </c>
      <c r="AW285" s="13" t="s">
        <v>30</v>
      </c>
      <c r="AX285" s="13" t="s">
        <v>73</v>
      </c>
      <c r="AY285" s="229" t="s">
        <v>144</v>
      </c>
    </row>
    <row r="286" spans="1:65" s="13" customFormat="1" ht="11.25">
      <c r="B286" s="219"/>
      <c r="C286" s="220"/>
      <c r="D286" s="221" t="s">
        <v>152</v>
      </c>
      <c r="E286" s="222" t="s">
        <v>1</v>
      </c>
      <c r="F286" s="223" t="s">
        <v>837</v>
      </c>
      <c r="G286" s="220"/>
      <c r="H286" s="222" t="s">
        <v>1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152</v>
      </c>
      <c r="AU286" s="229" t="s">
        <v>83</v>
      </c>
      <c r="AV286" s="13" t="s">
        <v>81</v>
      </c>
      <c r="AW286" s="13" t="s">
        <v>30</v>
      </c>
      <c r="AX286" s="13" t="s">
        <v>73</v>
      </c>
      <c r="AY286" s="229" t="s">
        <v>144</v>
      </c>
    </row>
    <row r="287" spans="1:65" s="13" customFormat="1" ht="11.25">
      <c r="B287" s="219"/>
      <c r="C287" s="220"/>
      <c r="D287" s="221" t="s">
        <v>152</v>
      </c>
      <c r="E287" s="222" t="s">
        <v>1</v>
      </c>
      <c r="F287" s="223" t="s">
        <v>218</v>
      </c>
      <c r="G287" s="220"/>
      <c r="H287" s="222" t="s">
        <v>1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152</v>
      </c>
      <c r="AU287" s="229" t="s">
        <v>83</v>
      </c>
      <c r="AV287" s="13" t="s">
        <v>81</v>
      </c>
      <c r="AW287" s="13" t="s">
        <v>30</v>
      </c>
      <c r="AX287" s="13" t="s">
        <v>73</v>
      </c>
      <c r="AY287" s="229" t="s">
        <v>144</v>
      </c>
    </row>
    <row r="288" spans="1:65" s="13" customFormat="1" ht="11.25">
      <c r="B288" s="219"/>
      <c r="C288" s="220"/>
      <c r="D288" s="221" t="s">
        <v>152</v>
      </c>
      <c r="E288" s="222" t="s">
        <v>1</v>
      </c>
      <c r="F288" s="223" t="s">
        <v>832</v>
      </c>
      <c r="G288" s="220"/>
      <c r="H288" s="222" t="s">
        <v>1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152</v>
      </c>
      <c r="AU288" s="229" t="s">
        <v>83</v>
      </c>
      <c r="AV288" s="13" t="s">
        <v>81</v>
      </c>
      <c r="AW288" s="13" t="s">
        <v>30</v>
      </c>
      <c r="AX288" s="13" t="s">
        <v>73</v>
      </c>
      <c r="AY288" s="229" t="s">
        <v>144</v>
      </c>
    </row>
    <row r="289" spans="2:51" s="13" customFormat="1" ht="22.5">
      <c r="B289" s="219"/>
      <c r="C289" s="220"/>
      <c r="D289" s="221" t="s">
        <v>152</v>
      </c>
      <c r="E289" s="222" t="s">
        <v>1</v>
      </c>
      <c r="F289" s="223" t="s">
        <v>833</v>
      </c>
      <c r="G289" s="220"/>
      <c r="H289" s="222" t="s">
        <v>1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152</v>
      </c>
      <c r="AU289" s="229" t="s">
        <v>83</v>
      </c>
      <c r="AV289" s="13" t="s">
        <v>81</v>
      </c>
      <c r="AW289" s="13" t="s">
        <v>30</v>
      </c>
      <c r="AX289" s="13" t="s">
        <v>73</v>
      </c>
      <c r="AY289" s="229" t="s">
        <v>144</v>
      </c>
    </row>
    <row r="290" spans="2:51" s="13" customFormat="1" ht="11.25">
      <c r="B290" s="219"/>
      <c r="C290" s="220"/>
      <c r="D290" s="221" t="s">
        <v>152</v>
      </c>
      <c r="E290" s="222" t="s">
        <v>1</v>
      </c>
      <c r="F290" s="223" t="s">
        <v>802</v>
      </c>
      <c r="G290" s="220"/>
      <c r="H290" s="222" t="s">
        <v>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152</v>
      </c>
      <c r="AU290" s="229" t="s">
        <v>83</v>
      </c>
      <c r="AV290" s="13" t="s">
        <v>81</v>
      </c>
      <c r="AW290" s="13" t="s">
        <v>30</v>
      </c>
      <c r="AX290" s="13" t="s">
        <v>73</v>
      </c>
      <c r="AY290" s="229" t="s">
        <v>144</v>
      </c>
    </row>
    <row r="291" spans="2:51" s="14" customFormat="1" ht="11.25">
      <c r="B291" s="230"/>
      <c r="C291" s="231"/>
      <c r="D291" s="221" t="s">
        <v>152</v>
      </c>
      <c r="E291" s="232" t="s">
        <v>1</v>
      </c>
      <c r="F291" s="233" t="s">
        <v>803</v>
      </c>
      <c r="G291" s="231"/>
      <c r="H291" s="234">
        <v>104.114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152</v>
      </c>
      <c r="AU291" s="240" t="s">
        <v>83</v>
      </c>
      <c r="AV291" s="14" t="s">
        <v>83</v>
      </c>
      <c r="AW291" s="14" t="s">
        <v>30</v>
      </c>
      <c r="AX291" s="14" t="s">
        <v>73</v>
      </c>
      <c r="AY291" s="240" t="s">
        <v>144</v>
      </c>
    </row>
    <row r="292" spans="2:51" s="14" customFormat="1" ht="11.25">
      <c r="B292" s="230"/>
      <c r="C292" s="231"/>
      <c r="D292" s="221" t="s">
        <v>152</v>
      </c>
      <c r="E292" s="232" t="s">
        <v>1</v>
      </c>
      <c r="F292" s="233" t="s">
        <v>804</v>
      </c>
      <c r="G292" s="231"/>
      <c r="H292" s="234">
        <v>174.87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152</v>
      </c>
      <c r="AU292" s="240" t="s">
        <v>83</v>
      </c>
      <c r="AV292" s="14" t="s">
        <v>83</v>
      </c>
      <c r="AW292" s="14" t="s">
        <v>30</v>
      </c>
      <c r="AX292" s="14" t="s">
        <v>73</v>
      </c>
      <c r="AY292" s="240" t="s">
        <v>144</v>
      </c>
    </row>
    <row r="293" spans="2:51" s="14" customFormat="1" ht="11.25">
      <c r="B293" s="230"/>
      <c r="C293" s="231"/>
      <c r="D293" s="221" t="s">
        <v>152</v>
      </c>
      <c r="E293" s="232" t="s">
        <v>1</v>
      </c>
      <c r="F293" s="233" t="s">
        <v>805</v>
      </c>
      <c r="G293" s="231"/>
      <c r="H293" s="234">
        <v>57.645000000000003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152</v>
      </c>
      <c r="AU293" s="240" t="s">
        <v>83</v>
      </c>
      <c r="AV293" s="14" t="s">
        <v>83</v>
      </c>
      <c r="AW293" s="14" t="s">
        <v>30</v>
      </c>
      <c r="AX293" s="14" t="s">
        <v>73</v>
      </c>
      <c r="AY293" s="240" t="s">
        <v>144</v>
      </c>
    </row>
    <row r="294" spans="2:51" s="13" customFormat="1" ht="11.25">
      <c r="B294" s="219"/>
      <c r="C294" s="220"/>
      <c r="D294" s="221" t="s">
        <v>152</v>
      </c>
      <c r="E294" s="222" t="s">
        <v>1</v>
      </c>
      <c r="F294" s="223" t="s">
        <v>824</v>
      </c>
      <c r="G294" s="220"/>
      <c r="H294" s="222" t="s">
        <v>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152</v>
      </c>
      <c r="AU294" s="229" t="s">
        <v>83</v>
      </c>
      <c r="AV294" s="13" t="s">
        <v>81</v>
      </c>
      <c r="AW294" s="13" t="s">
        <v>30</v>
      </c>
      <c r="AX294" s="13" t="s">
        <v>73</v>
      </c>
      <c r="AY294" s="229" t="s">
        <v>144</v>
      </c>
    </row>
    <row r="295" spans="2:51" s="13" customFormat="1" ht="11.25">
      <c r="B295" s="219"/>
      <c r="C295" s="220"/>
      <c r="D295" s="221" t="s">
        <v>152</v>
      </c>
      <c r="E295" s="222" t="s">
        <v>1</v>
      </c>
      <c r="F295" s="223" t="s">
        <v>816</v>
      </c>
      <c r="G295" s="220"/>
      <c r="H295" s="222" t="s">
        <v>1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152</v>
      </c>
      <c r="AU295" s="229" t="s">
        <v>83</v>
      </c>
      <c r="AV295" s="13" t="s">
        <v>81</v>
      </c>
      <c r="AW295" s="13" t="s">
        <v>30</v>
      </c>
      <c r="AX295" s="13" t="s">
        <v>73</v>
      </c>
      <c r="AY295" s="229" t="s">
        <v>144</v>
      </c>
    </row>
    <row r="296" spans="2:51" s="14" customFormat="1" ht="11.25">
      <c r="B296" s="230"/>
      <c r="C296" s="231"/>
      <c r="D296" s="221" t="s">
        <v>152</v>
      </c>
      <c r="E296" s="232" t="s">
        <v>1</v>
      </c>
      <c r="F296" s="233" t="s">
        <v>817</v>
      </c>
      <c r="G296" s="231"/>
      <c r="H296" s="234">
        <v>5.016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152</v>
      </c>
      <c r="AU296" s="240" t="s">
        <v>83</v>
      </c>
      <c r="AV296" s="14" t="s">
        <v>83</v>
      </c>
      <c r="AW296" s="14" t="s">
        <v>30</v>
      </c>
      <c r="AX296" s="14" t="s">
        <v>73</v>
      </c>
      <c r="AY296" s="240" t="s">
        <v>144</v>
      </c>
    </row>
    <row r="297" spans="2:51" s="14" customFormat="1" ht="11.25">
      <c r="B297" s="230"/>
      <c r="C297" s="231"/>
      <c r="D297" s="221" t="s">
        <v>152</v>
      </c>
      <c r="E297" s="232" t="s">
        <v>1</v>
      </c>
      <c r="F297" s="233" t="s">
        <v>818</v>
      </c>
      <c r="G297" s="231"/>
      <c r="H297" s="234">
        <v>4.4400000000000004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152</v>
      </c>
      <c r="AU297" s="240" t="s">
        <v>83</v>
      </c>
      <c r="AV297" s="14" t="s">
        <v>83</v>
      </c>
      <c r="AW297" s="14" t="s">
        <v>30</v>
      </c>
      <c r="AX297" s="14" t="s">
        <v>73</v>
      </c>
      <c r="AY297" s="240" t="s">
        <v>144</v>
      </c>
    </row>
    <row r="298" spans="2:51" s="14" customFormat="1" ht="11.25">
      <c r="B298" s="230"/>
      <c r="C298" s="231"/>
      <c r="D298" s="221" t="s">
        <v>152</v>
      </c>
      <c r="E298" s="232" t="s">
        <v>1</v>
      </c>
      <c r="F298" s="233" t="s">
        <v>819</v>
      </c>
      <c r="G298" s="231"/>
      <c r="H298" s="234">
        <v>4.7519999999999998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152</v>
      </c>
      <c r="AU298" s="240" t="s">
        <v>83</v>
      </c>
      <c r="AV298" s="14" t="s">
        <v>83</v>
      </c>
      <c r="AW298" s="14" t="s">
        <v>30</v>
      </c>
      <c r="AX298" s="14" t="s">
        <v>73</v>
      </c>
      <c r="AY298" s="240" t="s">
        <v>144</v>
      </c>
    </row>
    <row r="299" spans="2:51" s="14" customFormat="1" ht="11.25">
      <c r="B299" s="230"/>
      <c r="C299" s="231"/>
      <c r="D299" s="221" t="s">
        <v>152</v>
      </c>
      <c r="E299" s="232" t="s">
        <v>1</v>
      </c>
      <c r="F299" s="233" t="s">
        <v>820</v>
      </c>
      <c r="G299" s="231"/>
      <c r="H299" s="234">
        <v>4.5839999999999996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152</v>
      </c>
      <c r="AU299" s="240" t="s">
        <v>83</v>
      </c>
      <c r="AV299" s="14" t="s">
        <v>83</v>
      </c>
      <c r="AW299" s="14" t="s">
        <v>30</v>
      </c>
      <c r="AX299" s="14" t="s">
        <v>73</v>
      </c>
      <c r="AY299" s="240" t="s">
        <v>144</v>
      </c>
    </row>
    <row r="300" spans="2:51" s="13" customFormat="1" ht="11.25">
      <c r="B300" s="219"/>
      <c r="C300" s="220"/>
      <c r="D300" s="221" t="s">
        <v>152</v>
      </c>
      <c r="E300" s="222" t="s">
        <v>1</v>
      </c>
      <c r="F300" s="223" t="s">
        <v>838</v>
      </c>
      <c r="G300" s="220"/>
      <c r="H300" s="222" t="s">
        <v>1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152</v>
      </c>
      <c r="AU300" s="229" t="s">
        <v>83</v>
      </c>
      <c r="AV300" s="13" t="s">
        <v>81</v>
      </c>
      <c r="AW300" s="13" t="s">
        <v>30</v>
      </c>
      <c r="AX300" s="13" t="s">
        <v>73</v>
      </c>
      <c r="AY300" s="229" t="s">
        <v>144</v>
      </c>
    </row>
    <row r="301" spans="2:51" s="13" customFormat="1" ht="22.5">
      <c r="B301" s="219"/>
      <c r="C301" s="220"/>
      <c r="D301" s="221" t="s">
        <v>152</v>
      </c>
      <c r="E301" s="222" t="s">
        <v>1</v>
      </c>
      <c r="F301" s="223" t="s">
        <v>839</v>
      </c>
      <c r="G301" s="220"/>
      <c r="H301" s="222" t="s">
        <v>1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152</v>
      </c>
      <c r="AU301" s="229" t="s">
        <v>83</v>
      </c>
      <c r="AV301" s="13" t="s">
        <v>81</v>
      </c>
      <c r="AW301" s="13" t="s">
        <v>30</v>
      </c>
      <c r="AX301" s="13" t="s">
        <v>73</v>
      </c>
      <c r="AY301" s="229" t="s">
        <v>144</v>
      </c>
    </row>
    <row r="302" spans="2:51" s="13" customFormat="1" ht="11.25">
      <c r="B302" s="219"/>
      <c r="C302" s="220"/>
      <c r="D302" s="221" t="s">
        <v>152</v>
      </c>
      <c r="E302" s="222" t="s">
        <v>1</v>
      </c>
      <c r="F302" s="223" t="s">
        <v>815</v>
      </c>
      <c r="G302" s="220"/>
      <c r="H302" s="222" t="s">
        <v>1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152</v>
      </c>
      <c r="AU302" s="229" t="s">
        <v>83</v>
      </c>
      <c r="AV302" s="13" t="s">
        <v>81</v>
      </c>
      <c r="AW302" s="13" t="s">
        <v>30</v>
      </c>
      <c r="AX302" s="13" t="s">
        <v>73</v>
      </c>
      <c r="AY302" s="229" t="s">
        <v>144</v>
      </c>
    </row>
    <row r="303" spans="2:51" s="14" customFormat="1" ht="11.25">
      <c r="B303" s="230"/>
      <c r="C303" s="231"/>
      <c r="D303" s="221" t="s">
        <v>152</v>
      </c>
      <c r="E303" s="232" t="s">
        <v>1</v>
      </c>
      <c r="F303" s="233" t="s">
        <v>840</v>
      </c>
      <c r="G303" s="231"/>
      <c r="H303" s="234">
        <v>-99.144999999999996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152</v>
      </c>
      <c r="AU303" s="240" t="s">
        <v>83</v>
      </c>
      <c r="AV303" s="14" t="s">
        <v>83</v>
      </c>
      <c r="AW303" s="14" t="s">
        <v>30</v>
      </c>
      <c r="AX303" s="14" t="s">
        <v>73</v>
      </c>
      <c r="AY303" s="240" t="s">
        <v>144</v>
      </c>
    </row>
    <row r="304" spans="2:51" s="14" customFormat="1" ht="11.25">
      <c r="B304" s="230"/>
      <c r="C304" s="231"/>
      <c r="D304" s="221" t="s">
        <v>152</v>
      </c>
      <c r="E304" s="232" t="s">
        <v>1</v>
      </c>
      <c r="F304" s="233" t="s">
        <v>841</v>
      </c>
      <c r="G304" s="231"/>
      <c r="H304" s="234">
        <v>-14.49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152</v>
      </c>
      <c r="AU304" s="240" t="s">
        <v>83</v>
      </c>
      <c r="AV304" s="14" t="s">
        <v>83</v>
      </c>
      <c r="AW304" s="14" t="s">
        <v>30</v>
      </c>
      <c r="AX304" s="14" t="s">
        <v>73</v>
      </c>
      <c r="AY304" s="240" t="s">
        <v>144</v>
      </c>
    </row>
    <row r="305" spans="1:65" s="15" customFormat="1" ht="11.25">
      <c r="B305" s="241"/>
      <c r="C305" s="242"/>
      <c r="D305" s="221" t="s">
        <v>152</v>
      </c>
      <c r="E305" s="243" t="s">
        <v>1</v>
      </c>
      <c r="F305" s="244" t="s">
        <v>155</v>
      </c>
      <c r="G305" s="242"/>
      <c r="H305" s="245">
        <v>241.78600000000006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AT305" s="251" t="s">
        <v>152</v>
      </c>
      <c r="AU305" s="251" t="s">
        <v>83</v>
      </c>
      <c r="AV305" s="15" t="s">
        <v>150</v>
      </c>
      <c r="AW305" s="15" t="s">
        <v>30</v>
      </c>
      <c r="AX305" s="15" t="s">
        <v>81</v>
      </c>
      <c r="AY305" s="251" t="s">
        <v>144</v>
      </c>
    </row>
    <row r="306" spans="1:65" s="14" customFormat="1" ht="11.25">
      <c r="B306" s="230"/>
      <c r="C306" s="231"/>
      <c r="D306" s="221" t="s">
        <v>152</v>
      </c>
      <c r="E306" s="231"/>
      <c r="F306" s="233" t="s">
        <v>842</v>
      </c>
      <c r="G306" s="231"/>
      <c r="H306" s="234">
        <v>459.39299999999997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152</v>
      </c>
      <c r="AU306" s="240" t="s">
        <v>83</v>
      </c>
      <c r="AV306" s="14" t="s">
        <v>83</v>
      </c>
      <c r="AW306" s="14" t="s">
        <v>4</v>
      </c>
      <c r="AX306" s="14" t="s">
        <v>81</v>
      </c>
      <c r="AY306" s="240" t="s">
        <v>144</v>
      </c>
    </row>
    <row r="307" spans="1:65" s="2" customFormat="1" ht="21.75" customHeight="1">
      <c r="A307" s="35"/>
      <c r="B307" s="36"/>
      <c r="C307" s="205" t="s">
        <v>179</v>
      </c>
      <c r="D307" s="205" t="s">
        <v>146</v>
      </c>
      <c r="E307" s="206" t="s">
        <v>601</v>
      </c>
      <c r="F307" s="207" t="s">
        <v>602</v>
      </c>
      <c r="G307" s="208" t="s">
        <v>149</v>
      </c>
      <c r="H307" s="209">
        <v>82.503</v>
      </c>
      <c r="I307" s="210"/>
      <c r="J307" s="211">
        <f>ROUND(I307*H307,2)</f>
        <v>0</v>
      </c>
      <c r="K307" s="212"/>
      <c r="L307" s="40"/>
      <c r="M307" s="213" t="s">
        <v>1</v>
      </c>
      <c r="N307" s="214" t="s">
        <v>38</v>
      </c>
      <c r="O307" s="72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7" t="s">
        <v>150</v>
      </c>
      <c r="AT307" s="217" t="s">
        <v>146</v>
      </c>
      <c r="AU307" s="217" t="s">
        <v>83</v>
      </c>
      <c r="AY307" s="18" t="s">
        <v>144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81</v>
      </c>
      <c r="BK307" s="218">
        <f>ROUND(I307*H307,2)</f>
        <v>0</v>
      </c>
      <c r="BL307" s="18" t="s">
        <v>150</v>
      </c>
      <c r="BM307" s="217" t="s">
        <v>246</v>
      </c>
    </row>
    <row r="308" spans="1:65" s="13" customFormat="1" ht="11.25">
      <c r="B308" s="219"/>
      <c r="C308" s="220"/>
      <c r="D308" s="221" t="s">
        <v>152</v>
      </c>
      <c r="E308" s="222" t="s">
        <v>1</v>
      </c>
      <c r="F308" s="223" t="s">
        <v>838</v>
      </c>
      <c r="G308" s="220"/>
      <c r="H308" s="222" t="s">
        <v>1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152</v>
      </c>
      <c r="AU308" s="229" t="s">
        <v>83</v>
      </c>
      <c r="AV308" s="13" t="s">
        <v>81</v>
      </c>
      <c r="AW308" s="13" t="s">
        <v>30</v>
      </c>
      <c r="AX308" s="13" t="s">
        <v>73</v>
      </c>
      <c r="AY308" s="229" t="s">
        <v>144</v>
      </c>
    </row>
    <row r="309" spans="1:65" s="13" customFormat="1" ht="22.5">
      <c r="B309" s="219"/>
      <c r="C309" s="220"/>
      <c r="D309" s="221" t="s">
        <v>152</v>
      </c>
      <c r="E309" s="222" t="s">
        <v>1</v>
      </c>
      <c r="F309" s="223" t="s">
        <v>839</v>
      </c>
      <c r="G309" s="220"/>
      <c r="H309" s="222" t="s">
        <v>1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152</v>
      </c>
      <c r="AU309" s="229" t="s">
        <v>83</v>
      </c>
      <c r="AV309" s="13" t="s">
        <v>81</v>
      </c>
      <c r="AW309" s="13" t="s">
        <v>30</v>
      </c>
      <c r="AX309" s="13" t="s">
        <v>73</v>
      </c>
      <c r="AY309" s="229" t="s">
        <v>144</v>
      </c>
    </row>
    <row r="310" spans="1:65" s="13" customFormat="1" ht="11.25">
      <c r="B310" s="219"/>
      <c r="C310" s="220"/>
      <c r="D310" s="221" t="s">
        <v>152</v>
      </c>
      <c r="E310" s="222" t="s">
        <v>1</v>
      </c>
      <c r="F310" s="223" t="s">
        <v>815</v>
      </c>
      <c r="G310" s="220"/>
      <c r="H310" s="222" t="s">
        <v>1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152</v>
      </c>
      <c r="AU310" s="229" t="s">
        <v>83</v>
      </c>
      <c r="AV310" s="13" t="s">
        <v>81</v>
      </c>
      <c r="AW310" s="13" t="s">
        <v>30</v>
      </c>
      <c r="AX310" s="13" t="s">
        <v>73</v>
      </c>
      <c r="AY310" s="229" t="s">
        <v>144</v>
      </c>
    </row>
    <row r="311" spans="1:65" s="14" customFormat="1" ht="11.25">
      <c r="B311" s="230"/>
      <c r="C311" s="231"/>
      <c r="D311" s="221" t="s">
        <v>152</v>
      </c>
      <c r="E311" s="232" t="s">
        <v>1</v>
      </c>
      <c r="F311" s="233" t="s">
        <v>843</v>
      </c>
      <c r="G311" s="231"/>
      <c r="H311" s="234">
        <v>68.013000000000005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152</v>
      </c>
      <c r="AU311" s="240" t="s">
        <v>83</v>
      </c>
      <c r="AV311" s="14" t="s">
        <v>83</v>
      </c>
      <c r="AW311" s="14" t="s">
        <v>30</v>
      </c>
      <c r="AX311" s="14" t="s">
        <v>73</v>
      </c>
      <c r="AY311" s="240" t="s">
        <v>144</v>
      </c>
    </row>
    <row r="312" spans="1:65" s="14" customFormat="1" ht="11.25">
      <c r="B312" s="230"/>
      <c r="C312" s="231"/>
      <c r="D312" s="221" t="s">
        <v>152</v>
      </c>
      <c r="E312" s="232" t="s">
        <v>1</v>
      </c>
      <c r="F312" s="233" t="s">
        <v>844</v>
      </c>
      <c r="G312" s="231"/>
      <c r="H312" s="234">
        <v>14.49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152</v>
      </c>
      <c r="AU312" s="240" t="s">
        <v>83</v>
      </c>
      <c r="AV312" s="14" t="s">
        <v>83</v>
      </c>
      <c r="AW312" s="14" t="s">
        <v>30</v>
      </c>
      <c r="AX312" s="14" t="s">
        <v>73</v>
      </c>
      <c r="AY312" s="240" t="s">
        <v>144</v>
      </c>
    </row>
    <row r="313" spans="1:65" s="15" customFormat="1" ht="11.25">
      <c r="B313" s="241"/>
      <c r="C313" s="242"/>
      <c r="D313" s="221" t="s">
        <v>152</v>
      </c>
      <c r="E313" s="243" t="s">
        <v>1</v>
      </c>
      <c r="F313" s="244" t="s">
        <v>155</v>
      </c>
      <c r="G313" s="242"/>
      <c r="H313" s="245">
        <v>82.503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AT313" s="251" t="s">
        <v>152</v>
      </c>
      <c r="AU313" s="251" t="s">
        <v>83</v>
      </c>
      <c r="AV313" s="15" t="s">
        <v>150</v>
      </c>
      <c r="AW313" s="15" t="s">
        <v>30</v>
      </c>
      <c r="AX313" s="15" t="s">
        <v>81</v>
      </c>
      <c r="AY313" s="251" t="s">
        <v>144</v>
      </c>
    </row>
    <row r="314" spans="1:65" s="2" customFormat="1" ht="16.5" customHeight="1">
      <c r="A314" s="35"/>
      <c r="B314" s="36"/>
      <c r="C314" s="252" t="s">
        <v>8</v>
      </c>
      <c r="D314" s="252" t="s">
        <v>213</v>
      </c>
      <c r="E314" s="253" t="s">
        <v>226</v>
      </c>
      <c r="F314" s="254" t="s">
        <v>605</v>
      </c>
      <c r="G314" s="255" t="s">
        <v>216</v>
      </c>
      <c r="H314" s="256">
        <v>156.756</v>
      </c>
      <c r="I314" s="257"/>
      <c r="J314" s="258">
        <f>ROUND(I314*H314,2)</f>
        <v>0</v>
      </c>
      <c r="K314" s="259"/>
      <c r="L314" s="260"/>
      <c r="M314" s="261" t="s">
        <v>1</v>
      </c>
      <c r="N314" s="262" t="s">
        <v>38</v>
      </c>
      <c r="O314" s="72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7" t="s">
        <v>158</v>
      </c>
      <c r="AT314" s="217" t="s">
        <v>213</v>
      </c>
      <c r="AU314" s="217" t="s">
        <v>83</v>
      </c>
      <c r="AY314" s="18" t="s">
        <v>144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81</v>
      </c>
      <c r="BK314" s="218">
        <f>ROUND(I314*H314,2)</f>
        <v>0</v>
      </c>
      <c r="BL314" s="18" t="s">
        <v>150</v>
      </c>
      <c r="BM314" s="217" t="s">
        <v>256</v>
      </c>
    </row>
    <row r="315" spans="1:65" s="13" customFormat="1" ht="11.25">
      <c r="B315" s="219"/>
      <c r="C315" s="220"/>
      <c r="D315" s="221" t="s">
        <v>152</v>
      </c>
      <c r="E315" s="222" t="s">
        <v>1</v>
      </c>
      <c r="F315" s="223" t="s">
        <v>218</v>
      </c>
      <c r="G315" s="220"/>
      <c r="H315" s="222" t="s">
        <v>1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152</v>
      </c>
      <c r="AU315" s="229" t="s">
        <v>83</v>
      </c>
      <c r="AV315" s="13" t="s">
        <v>81</v>
      </c>
      <c r="AW315" s="13" t="s">
        <v>30</v>
      </c>
      <c r="AX315" s="13" t="s">
        <v>73</v>
      </c>
      <c r="AY315" s="229" t="s">
        <v>144</v>
      </c>
    </row>
    <row r="316" spans="1:65" s="13" customFormat="1" ht="11.25">
      <c r="B316" s="219"/>
      <c r="C316" s="220"/>
      <c r="D316" s="221" t="s">
        <v>152</v>
      </c>
      <c r="E316" s="222" t="s">
        <v>1</v>
      </c>
      <c r="F316" s="223" t="s">
        <v>845</v>
      </c>
      <c r="G316" s="220"/>
      <c r="H316" s="222" t="s">
        <v>1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152</v>
      </c>
      <c r="AU316" s="229" t="s">
        <v>83</v>
      </c>
      <c r="AV316" s="13" t="s">
        <v>81</v>
      </c>
      <c r="AW316" s="13" t="s">
        <v>30</v>
      </c>
      <c r="AX316" s="13" t="s">
        <v>73</v>
      </c>
      <c r="AY316" s="229" t="s">
        <v>144</v>
      </c>
    </row>
    <row r="317" spans="1:65" s="13" customFormat="1" ht="11.25">
      <c r="B317" s="219"/>
      <c r="C317" s="220"/>
      <c r="D317" s="221" t="s">
        <v>152</v>
      </c>
      <c r="E317" s="222" t="s">
        <v>1</v>
      </c>
      <c r="F317" s="223" t="s">
        <v>838</v>
      </c>
      <c r="G317" s="220"/>
      <c r="H317" s="222" t="s">
        <v>1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152</v>
      </c>
      <c r="AU317" s="229" t="s">
        <v>83</v>
      </c>
      <c r="AV317" s="13" t="s">
        <v>81</v>
      </c>
      <c r="AW317" s="13" t="s">
        <v>30</v>
      </c>
      <c r="AX317" s="13" t="s">
        <v>73</v>
      </c>
      <c r="AY317" s="229" t="s">
        <v>144</v>
      </c>
    </row>
    <row r="318" spans="1:65" s="13" customFormat="1" ht="22.5">
      <c r="B318" s="219"/>
      <c r="C318" s="220"/>
      <c r="D318" s="221" t="s">
        <v>152</v>
      </c>
      <c r="E318" s="222" t="s">
        <v>1</v>
      </c>
      <c r="F318" s="223" t="s">
        <v>839</v>
      </c>
      <c r="G318" s="220"/>
      <c r="H318" s="222" t="s">
        <v>1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152</v>
      </c>
      <c r="AU318" s="229" t="s">
        <v>83</v>
      </c>
      <c r="AV318" s="13" t="s">
        <v>81</v>
      </c>
      <c r="AW318" s="13" t="s">
        <v>30</v>
      </c>
      <c r="AX318" s="13" t="s">
        <v>73</v>
      </c>
      <c r="AY318" s="229" t="s">
        <v>144</v>
      </c>
    </row>
    <row r="319" spans="1:65" s="13" customFormat="1" ht="11.25">
      <c r="B319" s="219"/>
      <c r="C319" s="220"/>
      <c r="D319" s="221" t="s">
        <v>152</v>
      </c>
      <c r="E319" s="222" t="s">
        <v>1</v>
      </c>
      <c r="F319" s="223" t="s">
        <v>815</v>
      </c>
      <c r="G319" s="220"/>
      <c r="H319" s="222" t="s">
        <v>1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152</v>
      </c>
      <c r="AU319" s="229" t="s">
        <v>83</v>
      </c>
      <c r="AV319" s="13" t="s">
        <v>81</v>
      </c>
      <c r="AW319" s="13" t="s">
        <v>30</v>
      </c>
      <c r="AX319" s="13" t="s">
        <v>73</v>
      </c>
      <c r="AY319" s="229" t="s">
        <v>144</v>
      </c>
    </row>
    <row r="320" spans="1:65" s="14" customFormat="1" ht="11.25">
      <c r="B320" s="230"/>
      <c r="C320" s="231"/>
      <c r="D320" s="221" t="s">
        <v>152</v>
      </c>
      <c r="E320" s="232" t="s">
        <v>1</v>
      </c>
      <c r="F320" s="233" t="s">
        <v>843</v>
      </c>
      <c r="G320" s="231"/>
      <c r="H320" s="234">
        <v>68.013000000000005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152</v>
      </c>
      <c r="AU320" s="240" t="s">
        <v>83</v>
      </c>
      <c r="AV320" s="14" t="s">
        <v>83</v>
      </c>
      <c r="AW320" s="14" t="s">
        <v>30</v>
      </c>
      <c r="AX320" s="14" t="s">
        <v>73</v>
      </c>
      <c r="AY320" s="240" t="s">
        <v>144</v>
      </c>
    </row>
    <row r="321" spans="1:65" s="14" customFormat="1" ht="11.25">
      <c r="B321" s="230"/>
      <c r="C321" s="231"/>
      <c r="D321" s="221" t="s">
        <v>152</v>
      </c>
      <c r="E321" s="232" t="s">
        <v>1</v>
      </c>
      <c r="F321" s="233" t="s">
        <v>844</v>
      </c>
      <c r="G321" s="231"/>
      <c r="H321" s="234">
        <v>14.49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152</v>
      </c>
      <c r="AU321" s="240" t="s">
        <v>83</v>
      </c>
      <c r="AV321" s="14" t="s">
        <v>83</v>
      </c>
      <c r="AW321" s="14" t="s">
        <v>30</v>
      </c>
      <c r="AX321" s="14" t="s">
        <v>73</v>
      </c>
      <c r="AY321" s="240" t="s">
        <v>144</v>
      </c>
    </row>
    <row r="322" spans="1:65" s="15" customFormat="1" ht="11.25">
      <c r="B322" s="241"/>
      <c r="C322" s="242"/>
      <c r="D322" s="221" t="s">
        <v>152</v>
      </c>
      <c r="E322" s="243" t="s">
        <v>1</v>
      </c>
      <c r="F322" s="244" t="s">
        <v>155</v>
      </c>
      <c r="G322" s="242"/>
      <c r="H322" s="245">
        <v>82.503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152</v>
      </c>
      <c r="AU322" s="251" t="s">
        <v>83</v>
      </c>
      <c r="AV322" s="15" t="s">
        <v>150</v>
      </c>
      <c r="AW322" s="15" t="s">
        <v>30</v>
      </c>
      <c r="AX322" s="15" t="s">
        <v>81</v>
      </c>
      <c r="AY322" s="251" t="s">
        <v>144</v>
      </c>
    </row>
    <row r="323" spans="1:65" s="14" customFormat="1" ht="11.25">
      <c r="B323" s="230"/>
      <c r="C323" s="231"/>
      <c r="D323" s="221" t="s">
        <v>152</v>
      </c>
      <c r="E323" s="231"/>
      <c r="F323" s="233" t="s">
        <v>846</v>
      </c>
      <c r="G323" s="231"/>
      <c r="H323" s="234">
        <v>156.756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AT323" s="240" t="s">
        <v>152</v>
      </c>
      <c r="AU323" s="240" t="s">
        <v>83</v>
      </c>
      <c r="AV323" s="14" t="s">
        <v>83</v>
      </c>
      <c r="AW323" s="14" t="s">
        <v>4</v>
      </c>
      <c r="AX323" s="14" t="s">
        <v>81</v>
      </c>
      <c r="AY323" s="240" t="s">
        <v>144</v>
      </c>
    </row>
    <row r="324" spans="1:65" s="2" customFormat="1" ht="16.5" customHeight="1">
      <c r="A324" s="35"/>
      <c r="B324" s="36"/>
      <c r="C324" s="252" t="s">
        <v>184</v>
      </c>
      <c r="D324" s="252" t="s">
        <v>213</v>
      </c>
      <c r="E324" s="253" t="s">
        <v>267</v>
      </c>
      <c r="F324" s="254" t="s">
        <v>268</v>
      </c>
      <c r="G324" s="255" t="s">
        <v>216</v>
      </c>
      <c r="H324" s="256">
        <v>818.01300000000003</v>
      </c>
      <c r="I324" s="257"/>
      <c r="J324" s="258">
        <f>ROUND(I324*H324,2)</f>
        <v>0</v>
      </c>
      <c r="K324" s="259"/>
      <c r="L324" s="260"/>
      <c r="M324" s="261" t="s">
        <v>1</v>
      </c>
      <c r="N324" s="262" t="s">
        <v>38</v>
      </c>
      <c r="O324" s="72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7" t="s">
        <v>158</v>
      </c>
      <c r="AT324" s="217" t="s">
        <v>213</v>
      </c>
      <c r="AU324" s="217" t="s">
        <v>83</v>
      </c>
      <c r="AY324" s="18" t="s">
        <v>144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81</v>
      </c>
      <c r="BK324" s="218">
        <f>ROUND(I324*H324,2)</f>
        <v>0</v>
      </c>
      <c r="BL324" s="18" t="s">
        <v>150</v>
      </c>
      <c r="BM324" s="217" t="s">
        <v>847</v>
      </c>
    </row>
    <row r="325" spans="1:65" s="13" customFormat="1" ht="11.25">
      <c r="B325" s="219"/>
      <c r="C325" s="220"/>
      <c r="D325" s="221" t="s">
        <v>152</v>
      </c>
      <c r="E325" s="222" t="s">
        <v>1</v>
      </c>
      <c r="F325" s="223" t="s">
        <v>832</v>
      </c>
      <c r="G325" s="220"/>
      <c r="H325" s="222" t="s">
        <v>1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152</v>
      </c>
      <c r="AU325" s="229" t="s">
        <v>83</v>
      </c>
      <c r="AV325" s="13" t="s">
        <v>81</v>
      </c>
      <c r="AW325" s="13" t="s">
        <v>30</v>
      </c>
      <c r="AX325" s="13" t="s">
        <v>73</v>
      </c>
      <c r="AY325" s="229" t="s">
        <v>144</v>
      </c>
    </row>
    <row r="326" spans="1:65" s="13" customFormat="1" ht="22.5">
      <c r="B326" s="219"/>
      <c r="C326" s="220"/>
      <c r="D326" s="221" t="s">
        <v>152</v>
      </c>
      <c r="E326" s="222" t="s">
        <v>1</v>
      </c>
      <c r="F326" s="223" t="s">
        <v>833</v>
      </c>
      <c r="G326" s="220"/>
      <c r="H326" s="222" t="s">
        <v>1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152</v>
      </c>
      <c r="AU326" s="229" t="s">
        <v>83</v>
      </c>
      <c r="AV326" s="13" t="s">
        <v>81</v>
      </c>
      <c r="AW326" s="13" t="s">
        <v>30</v>
      </c>
      <c r="AX326" s="13" t="s">
        <v>73</v>
      </c>
      <c r="AY326" s="229" t="s">
        <v>144</v>
      </c>
    </row>
    <row r="327" spans="1:65" s="13" customFormat="1" ht="11.25">
      <c r="B327" s="219"/>
      <c r="C327" s="220"/>
      <c r="D327" s="221" t="s">
        <v>152</v>
      </c>
      <c r="E327" s="222" t="s">
        <v>1</v>
      </c>
      <c r="F327" s="223" t="s">
        <v>802</v>
      </c>
      <c r="G327" s="220"/>
      <c r="H327" s="222" t="s">
        <v>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152</v>
      </c>
      <c r="AU327" s="229" t="s">
        <v>83</v>
      </c>
      <c r="AV327" s="13" t="s">
        <v>81</v>
      </c>
      <c r="AW327" s="13" t="s">
        <v>30</v>
      </c>
      <c r="AX327" s="13" t="s">
        <v>73</v>
      </c>
      <c r="AY327" s="229" t="s">
        <v>144</v>
      </c>
    </row>
    <row r="328" spans="1:65" s="14" customFormat="1" ht="11.25">
      <c r="B328" s="230"/>
      <c r="C328" s="231"/>
      <c r="D328" s="221" t="s">
        <v>152</v>
      </c>
      <c r="E328" s="232" t="s">
        <v>1</v>
      </c>
      <c r="F328" s="233" t="s">
        <v>848</v>
      </c>
      <c r="G328" s="231"/>
      <c r="H328" s="234">
        <v>125.705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152</v>
      </c>
      <c r="AU328" s="240" t="s">
        <v>83</v>
      </c>
      <c r="AV328" s="14" t="s">
        <v>83</v>
      </c>
      <c r="AW328" s="14" t="s">
        <v>30</v>
      </c>
      <c r="AX328" s="14" t="s">
        <v>73</v>
      </c>
      <c r="AY328" s="240" t="s">
        <v>144</v>
      </c>
    </row>
    <row r="329" spans="1:65" s="14" customFormat="1" ht="11.25">
      <c r="B329" s="230"/>
      <c r="C329" s="231"/>
      <c r="D329" s="221" t="s">
        <v>152</v>
      </c>
      <c r="E329" s="232" t="s">
        <v>1</v>
      </c>
      <c r="F329" s="233" t="s">
        <v>849</v>
      </c>
      <c r="G329" s="231"/>
      <c r="H329" s="234">
        <v>214.21600000000001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152</v>
      </c>
      <c r="AU329" s="240" t="s">
        <v>83</v>
      </c>
      <c r="AV329" s="14" t="s">
        <v>83</v>
      </c>
      <c r="AW329" s="14" t="s">
        <v>30</v>
      </c>
      <c r="AX329" s="14" t="s">
        <v>73</v>
      </c>
      <c r="AY329" s="240" t="s">
        <v>144</v>
      </c>
    </row>
    <row r="330" spans="1:65" s="14" customFormat="1" ht="11.25">
      <c r="B330" s="230"/>
      <c r="C330" s="231"/>
      <c r="D330" s="221" t="s">
        <v>152</v>
      </c>
      <c r="E330" s="232" t="s">
        <v>1</v>
      </c>
      <c r="F330" s="233" t="s">
        <v>850</v>
      </c>
      <c r="G330" s="231"/>
      <c r="H330" s="234">
        <v>71.819999999999993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152</v>
      </c>
      <c r="AU330" s="240" t="s">
        <v>83</v>
      </c>
      <c r="AV330" s="14" t="s">
        <v>83</v>
      </c>
      <c r="AW330" s="14" t="s">
        <v>30</v>
      </c>
      <c r="AX330" s="14" t="s">
        <v>73</v>
      </c>
      <c r="AY330" s="240" t="s">
        <v>144</v>
      </c>
    </row>
    <row r="331" spans="1:65" s="13" customFormat="1" ht="11.25">
      <c r="B331" s="219"/>
      <c r="C331" s="220"/>
      <c r="D331" s="221" t="s">
        <v>152</v>
      </c>
      <c r="E331" s="222" t="s">
        <v>1</v>
      </c>
      <c r="F331" s="223" t="s">
        <v>824</v>
      </c>
      <c r="G331" s="220"/>
      <c r="H331" s="222" t="s">
        <v>1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152</v>
      </c>
      <c r="AU331" s="229" t="s">
        <v>83</v>
      </c>
      <c r="AV331" s="13" t="s">
        <v>81</v>
      </c>
      <c r="AW331" s="13" t="s">
        <v>30</v>
      </c>
      <c r="AX331" s="13" t="s">
        <v>73</v>
      </c>
      <c r="AY331" s="229" t="s">
        <v>144</v>
      </c>
    </row>
    <row r="332" spans="1:65" s="13" customFormat="1" ht="11.25">
      <c r="B332" s="219"/>
      <c r="C332" s="220"/>
      <c r="D332" s="221" t="s">
        <v>152</v>
      </c>
      <c r="E332" s="222" t="s">
        <v>1</v>
      </c>
      <c r="F332" s="223" t="s">
        <v>816</v>
      </c>
      <c r="G332" s="220"/>
      <c r="H332" s="222" t="s">
        <v>1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152</v>
      </c>
      <c r="AU332" s="229" t="s">
        <v>83</v>
      </c>
      <c r="AV332" s="13" t="s">
        <v>81</v>
      </c>
      <c r="AW332" s="13" t="s">
        <v>30</v>
      </c>
      <c r="AX332" s="13" t="s">
        <v>73</v>
      </c>
      <c r="AY332" s="229" t="s">
        <v>144</v>
      </c>
    </row>
    <row r="333" spans="1:65" s="14" customFormat="1" ht="11.25">
      <c r="B333" s="230"/>
      <c r="C333" s="231"/>
      <c r="D333" s="221" t="s">
        <v>152</v>
      </c>
      <c r="E333" s="232" t="s">
        <v>1</v>
      </c>
      <c r="F333" s="233" t="s">
        <v>817</v>
      </c>
      <c r="G333" s="231"/>
      <c r="H333" s="234">
        <v>5.016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152</v>
      </c>
      <c r="AU333" s="240" t="s">
        <v>83</v>
      </c>
      <c r="AV333" s="14" t="s">
        <v>83</v>
      </c>
      <c r="AW333" s="14" t="s">
        <v>30</v>
      </c>
      <c r="AX333" s="14" t="s">
        <v>73</v>
      </c>
      <c r="AY333" s="240" t="s">
        <v>144</v>
      </c>
    </row>
    <row r="334" spans="1:65" s="14" customFormat="1" ht="11.25">
      <c r="B334" s="230"/>
      <c r="C334" s="231"/>
      <c r="D334" s="221" t="s">
        <v>152</v>
      </c>
      <c r="E334" s="232" t="s">
        <v>1</v>
      </c>
      <c r="F334" s="233" t="s">
        <v>818</v>
      </c>
      <c r="G334" s="231"/>
      <c r="H334" s="234">
        <v>4.4400000000000004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152</v>
      </c>
      <c r="AU334" s="240" t="s">
        <v>83</v>
      </c>
      <c r="AV334" s="14" t="s">
        <v>83</v>
      </c>
      <c r="AW334" s="14" t="s">
        <v>30</v>
      </c>
      <c r="AX334" s="14" t="s">
        <v>73</v>
      </c>
      <c r="AY334" s="240" t="s">
        <v>144</v>
      </c>
    </row>
    <row r="335" spans="1:65" s="14" customFormat="1" ht="11.25">
      <c r="B335" s="230"/>
      <c r="C335" s="231"/>
      <c r="D335" s="221" t="s">
        <v>152</v>
      </c>
      <c r="E335" s="232" t="s">
        <v>1</v>
      </c>
      <c r="F335" s="233" t="s">
        <v>819</v>
      </c>
      <c r="G335" s="231"/>
      <c r="H335" s="234">
        <v>4.7519999999999998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152</v>
      </c>
      <c r="AU335" s="240" t="s">
        <v>83</v>
      </c>
      <c r="AV335" s="14" t="s">
        <v>83</v>
      </c>
      <c r="AW335" s="14" t="s">
        <v>30</v>
      </c>
      <c r="AX335" s="14" t="s">
        <v>73</v>
      </c>
      <c r="AY335" s="240" t="s">
        <v>144</v>
      </c>
    </row>
    <row r="336" spans="1:65" s="14" customFormat="1" ht="11.25">
      <c r="B336" s="230"/>
      <c r="C336" s="231"/>
      <c r="D336" s="221" t="s">
        <v>152</v>
      </c>
      <c r="E336" s="232" t="s">
        <v>1</v>
      </c>
      <c r="F336" s="233" t="s">
        <v>820</v>
      </c>
      <c r="G336" s="231"/>
      <c r="H336" s="234">
        <v>4.5839999999999996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152</v>
      </c>
      <c r="AU336" s="240" t="s">
        <v>83</v>
      </c>
      <c r="AV336" s="14" t="s">
        <v>83</v>
      </c>
      <c r="AW336" s="14" t="s">
        <v>30</v>
      </c>
      <c r="AX336" s="14" t="s">
        <v>73</v>
      </c>
      <c r="AY336" s="240" t="s">
        <v>144</v>
      </c>
    </row>
    <row r="337" spans="1:65" s="15" customFormat="1" ht="11.25">
      <c r="B337" s="241"/>
      <c r="C337" s="242"/>
      <c r="D337" s="221" t="s">
        <v>152</v>
      </c>
      <c r="E337" s="243" t="s">
        <v>1</v>
      </c>
      <c r="F337" s="244" t="s">
        <v>155</v>
      </c>
      <c r="G337" s="242"/>
      <c r="H337" s="245">
        <v>430.53300000000002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152</v>
      </c>
      <c r="AU337" s="251" t="s">
        <v>83</v>
      </c>
      <c r="AV337" s="15" t="s">
        <v>150</v>
      </c>
      <c r="AW337" s="15" t="s">
        <v>30</v>
      </c>
      <c r="AX337" s="15" t="s">
        <v>81</v>
      </c>
      <c r="AY337" s="251" t="s">
        <v>144</v>
      </c>
    </row>
    <row r="338" spans="1:65" s="14" customFormat="1" ht="11.25">
      <c r="B338" s="230"/>
      <c r="C338" s="231"/>
      <c r="D338" s="221" t="s">
        <v>152</v>
      </c>
      <c r="E338" s="231"/>
      <c r="F338" s="233" t="s">
        <v>851</v>
      </c>
      <c r="G338" s="231"/>
      <c r="H338" s="234">
        <v>818.01300000000003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152</v>
      </c>
      <c r="AU338" s="240" t="s">
        <v>83</v>
      </c>
      <c r="AV338" s="14" t="s">
        <v>83</v>
      </c>
      <c r="AW338" s="14" t="s">
        <v>4</v>
      </c>
      <c r="AX338" s="14" t="s">
        <v>81</v>
      </c>
      <c r="AY338" s="240" t="s">
        <v>144</v>
      </c>
    </row>
    <row r="339" spans="1:65" s="12" customFormat="1" ht="22.9" customHeight="1">
      <c r="B339" s="189"/>
      <c r="C339" s="190"/>
      <c r="D339" s="191" t="s">
        <v>72</v>
      </c>
      <c r="E339" s="203" t="s">
        <v>150</v>
      </c>
      <c r="F339" s="203" t="s">
        <v>303</v>
      </c>
      <c r="G339" s="190"/>
      <c r="H339" s="190"/>
      <c r="I339" s="193"/>
      <c r="J339" s="204">
        <f>BK339</f>
        <v>0</v>
      </c>
      <c r="K339" s="190"/>
      <c r="L339" s="195"/>
      <c r="M339" s="196"/>
      <c r="N339" s="197"/>
      <c r="O339" s="197"/>
      <c r="P339" s="198">
        <f>SUM(P340:P380)</f>
        <v>0</v>
      </c>
      <c r="Q339" s="197"/>
      <c r="R339" s="198">
        <f>SUM(R340:R380)</f>
        <v>0</v>
      </c>
      <c r="S339" s="197"/>
      <c r="T339" s="199">
        <f>SUM(T340:T380)</f>
        <v>0</v>
      </c>
      <c r="AR339" s="200" t="s">
        <v>81</v>
      </c>
      <c r="AT339" s="201" t="s">
        <v>72</v>
      </c>
      <c r="AU339" s="201" t="s">
        <v>81</v>
      </c>
      <c r="AY339" s="200" t="s">
        <v>144</v>
      </c>
      <c r="BK339" s="202">
        <f>SUM(BK340:BK380)</f>
        <v>0</v>
      </c>
    </row>
    <row r="340" spans="1:65" s="2" customFormat="1" ht="16.5" customHeight="1">
      <c r="A340" s="35"/>
      <c r="B340" s="36"/>
      <c r="C340" s="205" t="s">
        <v>253</v>
      </c>
      <c r="D340" s="205" t="s">
        <v>146</v>
      </c>
      <c r="E340" s="206" t="s">
        <v>416</v>
      </c>
      <c r="F340" s="207" t="s">
        <v>417</v>
      </c>
      <c r="G340" s="208" t="s">
        <v>149</v>
      </c>
      <c r="H340" s="209">
        <v>30.600999999999999</v>
      </c>
      <c r="I340" s="210"/>
      <c r="J340" s="211">
        <f>ROUND(I340*H340,2)</f>
        <v>0</v>
      </c>
      <c r="K340" s="212"/>
      <c r="L340" s="40"/>
      <c r="M340" s="213" t="s">
        <v>1</v>
      </c>
      <c r="N340" s="214" t="s">
        <v>38</v>
      </c>
      <c r="O340" s="72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7" t="s">
        <v>150</v>
      </c>
      <c r="AT340" s="217" t="s">
        <v>146</v>
      </c>
      <c r="AU340" s="217" t="s">
        <v>83</v>
      </c>
      <c r="AY340" s="18" t="s">
        <v>144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8" t="s">
        <v>81</v>
      </c>
      <c r="BK340" s="218">
        <f>ROUND(I340*H340,2)</f>
        <v>0</v>
      </c>
      <c r="BL340" s="18" t="s">
        <v>150</v>
      </c>
      <c r="BM340" s="217" t="s">
        <v>265</v>
      </c>
    </row>
    <row r="341" spans="1:65" s="13" customFormat="1" ht="22.5">
      <c r="B341" s="219"/>
      <c r="C341" s="220"/>
      <c r="D341" s="221" t="s">
        <v>152</v>
      </c>
      <c r="E341" s="222" t="s">
        <v>1</v>
      </c>
      <c r="F341" s="223" t="s">
        <v>852</v>
      </c>
      <c r="G341" s="220"/>
      <c r="H341" s="222" t="s">
        <v>1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152</v>
      </c>
      <c r="AU341" s="229" t="s">
        <v>83</v>
      </c>
      <c r="AV341" s="13" t="s">
        <v>81</v>
      </c>
      <c r="AW341" s="13" t="s">
        <v>30</v>
      </c>
      <c r="AX341" s="13" t="s">
        <v>73</v>
      </c>
      <c r="AY341" s="229" t="s">
        <v>144</v>
      </c>
    </row>
    <row r="342" spans="1:65" s="13" customFormat="1" ht="11.25">
      <c r="B342" s="219"/>
      <c r="C342" s="220"/>
      <c r="D342" s="221" t="s">
        <v>152</v>
      </c>
      <c r="E342" s="222" t="s">
        <v>1</v>
      </c>
      <c r="F342" s="223" t="s">
        <v>802</v>
      </c>
      <c r="G342" s="220"/>
      <c r="H342" s="222" t="s">
        <v>1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152</v>
      </c>
      <c r="AU342" s="229" t="s">
        <v>83</v>
      </c>
      <c r="AV342" s="13" t="s">
        <v>81</v>
      </c>
      <c r="AW342" s="13" t="s">
        <v>30</v>
      </c>
      <c r="AX342" s="13" t="s">
        <v>73</v>
      </c>
      <c r="AY342" s="229" t="s">
        <v>144</v>
      </c>
    </row>
    <row r="343" spans="1:65" s="14" customFormat="1" ht="11.25">
      <c r="B343" s="230"/>
      <c r="C343" s="231"/>
      <c r="D343" s="221" t="s">
        <v>152</v>
      </c>
      <c r="E343" s="232" t="s">
        <v>1</v>
      </c>
      <c r="F343" s="233" t="s">
        <v>853</v>
      </c>
      <c r="G343" s="231"/>
      <c r="H343" s="234">
        <v>8.7959999999999994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152</v>
      </c>
      <c r="AU343" s="240" t="s">
        <v>83</v>
      </c>
      <c r="AV343" s="14" t="s">
        <v>83</v>
      </c>
      <c r="AW343" s="14" t="s">
        <v>30</v>
      </c>
      <c r="AX343" s="14" t="s">
        <v>73</v>
      </c>
      <c r="AY343" s="240" t="s">
        <v>144</v>
      </c>
    </row>
    <row r="344" spans="1:65" s="14" customFormat="1" ht="11.25">
      <c r="B344" s="230"/>
      <c r="C344" s="231"/>
      <c r="D344" s="221" t="s">
        <v>152</v>
      </c>
      <c r="E344" s="232" t="s">
        <v>1</v>
      </c>
      <c r="F344" s="233" t="s">
        <v>854</v>
      </c>
      <c r="G344" s="231"/>
      <c r="H344" s="234">
        <v>16.03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152</v>
      </c>
      <c r="AU344" s="240" t="s">
        <v>83</v>
      </c>
      <c r="AV344" s="14" t="s">
        <v>83</v>
      </c>
      <c r="AW344" s="14" t="s">
        <v>30</v>
      </c>
      <c r="AX344" s="14" t="s">
        <v>73</v>
      </c>
      <c r="AY344" s="240" t="s">
        <v>144</v>
      </c>
    </row>
    <row r="345" spans="1:65" s="14" customFormat="1" ht="11.25">
      <c r="B345" s="230"/>
      <c r="C345" s="231"/>
      <c r="D345" s="221" t="s">
        <v>152</v>
      </c>
      <c r="E345" s="232" t="s">
        <v>1</v>
      </c>
      <c r="F345" s="233" t="s">
        <v>855</v>
      </c>
      <c r="G345" s="231"/>
      <c r="H345" s="234">
        <v>5.7750000000000004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152</v>
      </c>
      <c r="AU345" s="240" t="s">
        <v>83</v>
      </c>
      <c r="AV345" s="14" t="s">
        <v>83</v>
      </c>
      <c r="AW345" s="14" t="s">
        <v>30</v>
      </c>
      <c r="AX345" s="14" t="s">
        <v>73</v>
      </c>
      <c r="AY345" s="240" t="s">
        <v>144</v>
      </c>
    </row>
    <row r="346" spans="1:65" s="15" customFormat="1" ht="11.25">
      <c r="B346" s="241"/>
      <c r="C346" s="242"/>
      <c r="D346" s="221" t="s">
        <v>152</v>
      </c>
      <c r="E346" s="243" t="s">
        <v>1</v>
      </c>
      <c r="F346" s="244" t="s">
        <v>155</v>
      </c>
      <c r="G346" s="242"/>
      <c r="H346" s="245">
        <v>30.600999999999999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AT346" s="251" t="s">
        <v>152</v>
      </c>
      <c r="AU346" s="251" t="s">
        <v>83</v>
      </c>
      <c r="AV346" s="15" t="s">
        <v>150</v>
      </c>
      <c r="AW346" s="15" t="s">
        <v>30</v>
      </c>
      <c r="AX346" s="15" t="s">
        <v>81</v>
      </c>
      <c r="AY346" s="251" t="s">
        <v>144</v>
      </c>
    </row>
    <row r="347" spans="1:65" s="2" customFormat="1" ht="16.5" customHeight="1">
      <c r="A347" s="35"/>
      <c r="B347" s="36"/>
      <c r="C347" s="205" t="s">
        <v>192</v>
      </c>
      <c r="D347" s="205" t="s">
        <v>146</v>
      </c>
      <c r="E347" s="206" t="s">
        <v>856</v>
      </c>
      <c r="F347" s="207" t="s">
        <v>857</v>
      </c>
      <c r="G347" s="208" t="s">
        <v>424</v>
      </c>
      <c r="H347" s="209">
        <v>4</v>
      </c>
      <c r="I347" s="210"/>
      <c r="J347" s="211">
        <f>ROUND(I347*H347,2)</f>
        <v>0</v>
      </c>
      <c r="K347" s="212"/>
      <c r="L347" s="40"/>
      <c r="M347" s="213" t="s">
        <v>1</v>
      </c>
      <c r="N347" s="214" t="s">
        <v>38</v>
      </c>
      <c r="O347" s="72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7" t="s">
        <v>150</v>
      </c>
      <c r="AT347" s="217" t="s">
        <v>146</v>
      </c>
      <c r="AU347" s="217" t="s">
        <v>83</v>
      </c>
      <c r="AY347" s="18" t="s">
        <v>144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81</v>
      </c>
      <c r="BK347" s="218">
        <f>ROUND(I347*H347,2)</f>
        <v>0</v>
      </c>
      <c r="BL347" s="18" t="s">
        <v>150</v>
      </c>
      <c r="BM347" s="217" t="s">
        <v>274</v>
      </c>
    </row>
    <row r="348" spans="1:65" s="13" customFormat="1" ht="11.25">
      <c r="B348" s="219"/>
      <c r="C348" s="220"/>
      <c r="D348" s="221" t="s">
        <v>152</v>
      </c>
      <c r="E348" s="222" t="s">
        <v>1</v>
      </c>
      <c r="F348" s="223" t="s">
        <v>858</v>
      </c>
      <c r="G348" s="220"/>
      <c r="H348" s="222" t="s">
        <v>1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152</v>
      </c>
      <c r="AU348" s="229" t="s">
        <v>83</v>
      </c>
      <c r="AV348" s="13" t="s">
        <v>81</v>
      </c>
      <c r="AW348" s="13" t="s">
        <v>30</v>
      </c>
      <c r="AX348" s="13" t="s">
        <v>73</v>
      </c>
      <c r="AY348" s="229" t="s">
        <v>144</v>
      </c>
    </row>
    <row r="349" spans="1:65" s="13" customFormat="1" ht="11.25">
      <c r="B349" s="219"/>
      <c r="C349" s="220"/>
      <c r="D349" s="221" t="s">
        <v>152</v>
      </c>
      <c r="E349" s="222" t="s">
        <v>1</v>
      </c>
      <c r="F349" s="223" t="s">
        <v>815</v>
      </c>
      <c r="G349" s="220"/>
      <c r="H349" s="222" t="s">
        <v>1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152</v>
      </c>
      <c r="AU349" s="229" t="s">
        <v>83</v>
      </c>
      <c r="AV349" s="13" t="s">
        <v>81</v>
      </c>
      <c r="AW349" s="13" t="s">
        <v>30</v>
      </c>
      <c r="AX349" s="13" t="s">
        <v>73</v>
      </c>
      <c r="AY349" s="229" t="s">
        <v>144</v>
      </c>
    </row>
    <row r="350" spans="1:65" s="14" customFormat="1" ht="11.25">
      <c r="B350" s="230"/>
      <c r="C350" s="231"/>
      <c r="D350" s="221" t="s">
        <v>152</v>
      </c>
      <c r="E350" s="232" t="s">
        <v>1</v>
      </c>
      <c r="F350" s="233" t="s">
        <v>859</v>
      </c>
      <c r="G350" s="231"/>
      <c r="H350" s="234">
        <v>2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152</v>
      </c>
      <c r="AU350" s="240" t="s">
        <v>83</v>
      </c>
      <c r="AV350" s="14" t="s">
        <v>83</v>
      </c>
      <c r="AW350" s="14" t="s">
        <v>30</v>
      </c>
      <c r="AX350" s="14" t="s">
        <v>73</v>
      </c>
      <c r="AY350" s="240" t="s">
        <v>144</v>
      </c>
    </row>
    <row r="351" spans="1:65" s="14" customFormat="1" ht="11.25">
      <c r="B351" s="230"/>
      <c r="C351" s="231"/>
      <c r="D351" s="221" t="s">
        <v>152</v>
      </c>
      <c r="E351" s="232" t="s">
        <v>1</v>
      </c>
      <c r="F351" s="233" t="s">
        <v>860</v>
      </c>
      <c r="G351" s="231"/>
      <c r="H351" s="234">
        <v>2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152</v>
      </c>
      <c r="AU351" s="240" t="s">
        <v>83</v>
      </c>
      <c r="AV351" s="14" t="s">
        <v>83</v>
      </c>
      <c r="AW351" s="14" t="s">
        <v>30</v>
      </c>
      <c r="AX351" s="14" t="s">
        <v>73</v>
      </c>
      <c r="AY351" s="240" t="s">
        <v>144</v>
      </c>
    </row>
    <row r="352" spans="1:65" s="16" customFormat="1" ht="11.25">
      <c r="B352" s="268"/>
      <c r="C352" s="269"/>
      <c r="D352" s="221" t="s">
        <v>152</v>
      </c>
      <c r="E352" s="270" t="s">
        <v>1</v>
      </c>
      <c r="F352" s="271" t="s">
        <v>769</v>
      </c>
      <c r="G352" s="269"/>
      <c r="H352" s="272">
        <v>4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AT352" s="278" t="s">
        <v>152</v>
      </c>
      <c r="AU352" s="278" t="s">
        <v>83</v>
      </c>
      <c r="AV352" s="16" t="s">
        <v>160</v>
      </c>
      <c r="AW352" s="16" t="s">
        <v>30</v>
      </c>
      <c r="AX352" s="16" t="s">
        <v>73</v>
      </c>
      <c r="AY352" s="278" t="s">
        <v>144</v>
      </c>
    </row>
    <row r="353" spans="1:65" s="15" customFormat="1" ht="11.25">
      <c r="B353" s="241"/>
      <c r="C353" s="242"/>
      <c r="D353" s="221" t="s">
        <v>152</v>
      </c>
      <c r="E353" s="243" t="s">
        <v>1</v>
      </c>
      <c r="F353" s="244" t="s">
        <v>155</v>
      </c>
      <c r="G353" s="242"/>
      <c r="H353" s="245">
        <v>4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AT353" s="251" t="s">
        <v>152</v>
      </c>
      <c r="AU353" s="251" t="s">
        <v>83</v>
      </c>
      <c r="AV353" s="15" t="s">
        <v>150</v>
      </c>
      <c r="AW353" s="15" t="s">
        <v>30</v>
      </c>
      <c r="AX353" s="15" t="s">
        <v>81</v>
      </c>
      <c r="AY353" s="251" t="s">
        <v>144</v>
      </c>
    </row>
    <row r="354" spans="1:65" s="2" customFormat="1" ht="21.75" customHeight="1">
      <c r="A354" s="35"/>
      <c r="B354" s="36"/>
      <c r="C354" s="252" t="s">
        <v>261</v>
      </c>
      <c r="D354" s="252" t="s">
        <v>213</v>
      </c>
      <c r="E354" s="253" t="s">
        <v>861</v>
      </c>
      <c r="F354" s="254" t="s">
        <v>862</v>
      </c>
      <c r="G354" s="255" t="s">
        <v>424</v>
      </c>
      <c r="H354" s="256">
        <v>2</v>
      </c>
      <c r="I354" s="257"/>
      <c r="J354" s="258">
        <f>ROUND(I354*H354,2)</f>
        <v>0</v>
      </c>
      <c r="K354" s="259"/>
      <c r="L354" s="260"/>
      <c r="M354" s="261" t="s">
        <v>1</v>
      </c>
      <c r="N354" s="262" t="s">
        <v>38</v>
      </c>
      <c r="O354" s="72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7" t="s">
        <v>158</v>
      </c>
      <c r="AT354" s="217" t="s">
        <v>213</v>
      </c>
      <c r="AU354" s="217" t="s">
        <v>83</v>
      </c>
      <c r="AY354" s="18" t="s">
        <v>144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81</v>
      </c>
      <c r="BK354" s="218">
        <f>ROUND(I354*H354,2)</f>
        <v>0</v>
      </c>
      <c r="BL354" s="18" t="s">
        <v>150</v>
      </c>
      <c r="BM354" s="217" t="s">
        <v>280</v>
      </c>
    </row>
    <row r="355" spans="1:65" s="13" customFormat="1" ht="11.25">
      <c r="B355" s="219"/>
      <c r="C355" s="220"/>
      <c r="D355" s="221" t="s">
        <v>152</v>
      </c>
      <c r="E355" s="222" t="s">
        <v>1</v>
      </c>
      <c r="F355" s="223" t="s">
        <v>858</v>
      </c>
      <c r="G355" s="220"/>
      <c r="H355" s="222" t="s">
        <v>1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152</v>
      </c>
      <c r="AU355" s="229" t="s">
        <v>83</v>
      </c>
      <c r="AV355" s="13" t="s">
        <v>81</v>
      </c>
      <c r="AW355" s="13" t="s">
        <v>30</v>
      </c>
      <c r="AX355" s="13" t="s">
        <v>73</v>
      </c>
      <c r="AY355" s="229" t="s">
        <v>144</v>
      </c>
    </row>
    <row r="356" spans="1:65" s="13" customFormat="1" ht="11.25">
      <c r="B356" s="219"/>
      <c r="C356" s="220"/>
      <c r="D356" s="221" t="s">
        <v>152</v>
      </c>
      <c r="E356" s="222" t="s">
        <v>1</v>
      </c>
      <c r="F356" s="223" t="s">
        <v>815</v>
      </c>
      <c r="G356" s="220"/>
      <c r="H356" s="222" t="s">
        <v>1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152</v>
      </c>
      <c r="AU356" s="229" t="s">
        <v>83</v>
      </c>
      <c r="AV356" s="13" t="s">
        <v>81</v>
      </c>
      <c r="AW356" s="13" t="s">
        <v>30</v>
      </c>
      <c r="AX356" s="13" t="s">
        <v>73</v>
      </c>
      <c r="AY356" s="229" t="s">
        <v>144</v>
      </c>
    </row>
    <row r="357" spans="1:65" s="14" customFormat="1" ht="11.25">
      <c r="B357" s="230"/>
      <c r="C357" s="231"/>
      <c r="D357" s="221" t="s">
        <v>152</v>
      </c>
      <c r="E357" s="232" t="s">
        <v>1</v>
      </c>
      <c r="F357" s="233" t="s">
        <v>863</v>
      </c>
      <c r="G357" s="231"/>
      <c r="H357" s="234">
        <v>2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152</v>
      </c>
      <c r="AU357" s="240" t="s">
        <v>83</v>
      </c>
      <c r="AV357" s="14" t="s">
        <v>83</v>
      </c>
      <c r="AW357" s="14" t="s">
        <v>30</v>
      </c>
      <c r="AX357" s="14" t="s">
        <v>73</v>
      </c>
      <c r="AY357" s="240" t="s">
        <v>144</v>
      </c>
    </row>
    <row r="358" spans="1:65" s="16" customFormat="1" ht="11.25">
      <c r="B358" s="268"/>
      <c r="C358" s="269"/>
      <c r="D358" s="221" t="s">
        <v>152</v>
      </c>
      <c r="E358" s="270" t="s">
        <v>1</v>
      </c>
      <c r="F358" s="271" t="s">
        <v>769</v>
      </c>
      <c r="G358" s="269"/>
      <c r="H358" s="272">
        <v>2</v>
      </c>
      <c r="I358" s="273"/>
      <c r="J358" s="269"/>
      <c r="K358" s="269"/>
      <c r="L358" s="274"/>
      <c r="M358" s="275"/>
      <c r="N358" s="276"/>
      <c r="O358" s="276"/>
      <c r="P358" s="276"/>
      <c r="Q358" s="276"/>
      <c r="R358" s="276"/>
      <c r="S358" s="276"/>
      <c r="T358" s="277"/>
      <c r="AT358" s="278" t="s">
        <v>152</v>
      </c>
      <c r="AU358" s="278" t="s">
        <v>83</v>
      </c>
      <c r="AV358" s="16" t="s">
        <v>160</v>
      </c>
      <c r="AW358" s="16" t="s">
        <v>30</v>
      </c>
      <c r="AX358" s="16" t="s">
        <v>73</v>
      </c>
      <c r="AY358" s="278" t="s">
        <v>144</v>
      </c>
    </row>
    <row r="359" spans="1:65" s="15" customFormat="1" ht="11.25">
      <c r="B359" s="241"/>
      <c r="C359" s="242"/>
      <c r="D359" s="221" t="s">
        <v>152</v>
      </c>
      <c r="E359" s="243" t="s">
        <v>1</v>
      </c>
      <c r="F359" s="244" t="s">
        <v>155</v>
      </c>
      <c r="G359" s="242"/>
      <c r="H359" s="245">
        <v>2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AT359" s="251" t="s">
        <v>152</v>
      </c>
      <c r="AU359" s="251" t="s">
        <v>83</v>
      </c>
      <c r="AV359" s="15" t="s">
        <v>150</v>
      </c>
      <c r="AW359" s="15" t="s">
        <v>30</v>
      </c>
      <c r="AX359" s="15" t="s">
        <v>81</v>
      </c>
      <c r="AY359" s="251" t="s">
        <v>144</v>
      </c>
    </row>
    <row r="360" spans="1:65" s="2" customFormat="1" ht="21.75" customHeight="1">
      <c r="A360" s="35"/>
      <c r="B360" s="36"/>
      <c r="C360" s="252" t="s">
        <v>266</v>
      </c>
      <c r="D360" s="252" t="s">
        <v>213</v>
      </c>
      <c r="E360" s="253" t="s">
        <v>864</v>
      </c>
      <c r="F360" s="254" t="s">
        <v>865</v>
      </c>
      <c r="G360" s="255" t="s">
        <v>424</v>
      </c>
      <c r="H360" s="256">
        <v>2</v>
      </c>
      <c r="I360" s="257"/>
      <c r="J360" s="258">
        <f>ROUND(I360*H360,2)</f>
        <v>0</v>
      </c>
      <c r="K360" s="259"/>
      <c r="L360" s="260"/>
      <c r="M360" s="261" t="s">
        <v>1</v>
      </c>
      <c r="N360" s="262" t="s">
        <v>38</v>
      </c>
      <c r="O360" s="72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7" t="s">
        <v>158</v>
      </c>
      <c r="AT360" s="217" t="s">
        <v>213</v>
      </c>
      <c r="AU360" s="217" t="s">
        <v>83</v>
      </c>
      <c r="AY360" s="18" t="s">
        <v>144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81</v>
      </c>
      <c r="BK360" s="218">
        <f>ROUND(I360*H360,2)</f>
        <v>0</v>
      </c>
      <c r="BL360" s="18" t="s">
        <v>150</v>
      </c>
      <c r="BM360" s="217" t="s">
        <v>284</v>
      </c>
    </row>
    <row r="361" spans="1:65" s="13" customFormat="1" ht="11.25">
      <c r="B361" s="219"/>
      <c r="C361" s="220"/>
      <c r="D361" s="221" t="s">
        <v>152</v>
      </c>
      <c r="E361" s="222" t="s">
        <v>1</v>
      </c>
      <c r="F361" s="223" t="s">
        <v>858</v>
      </c>
      <c r="G361" s="220"/>
      <c r="H361" s="222" t="s">
        <v>1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152</v>
      </c>
      <c r="AU361" s="229" t="s">
        <v>83</v>
      </c>
      <c r="AV361" s="13" t="s">
        <v>81</v>
      </c>
      <c r="AW361" s="13" t="s">
        <v>30</v>
      </c>
      <c r="AX361" s="13" t="s">
        <v>73</v>
      </c>
      <c r="AY361" s="229" t="s">
        <v>144</v>
      </c>
    </row>
    <row r="362" spans="1:65" s="13" customFormat="1" ht="11.25">
      <c r="B362" s="219"/>
      <c r="C362" s="220"/>
      <c r="D362" s="221" t="s">
        <v>152</v>
      </c>
      <c r="E362" s="222" t="s">
        <v>1</v>
      </c>
      <c r="F362" s="223" t="s">
        <v>815</v>
      </c>
      <c r="G362" s="220"/>
      <c r="H362" s="222" t="s">
        <v>1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152</v>
      </c>
      <c r="AU362" s="229" t="s">
        <v>83</v>
      </c>
      <c r="AV362" s="13" t="s">
        <v>81</v>
      </c>
      <c r="AW362" s="13" t="s">
        <v>30</v>
      </c>
      <c r="AX362" s="13" t="s">
        <v>73</v>
      </c>
      <c r="AY362" s="229" t="s">
        <v>144</v>
      </c>
    </row>
    <row r="363" spans="1:65" s="14" customFormat="1" ht="11.25">
      <c r="B363" s="230"/>
      <c r="C363" s="231"/>
      <c r="D363" s="221" t="s">
        <v>152</v>
      </c>
      <c r="E363" s="232" t="s">
        <v>1</v>
      </c>
      <c r="F363" s="233" t="s">
        <v>866</v>
      </c>
      <c r="G363" s="231"/>
      <c r="H363" s="234">
        <v>1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152</v>
      </c>
      <c r="AU363" s="240" t="s">
        <v>83</v>
      </c>
      <c r="AV363" s="14" t="s">
        <v>83</v>
      </c>
      <c r="AW363" s="14" t="s">
        <v>30</v>
      </c>
      <c r="AX363" s="14" t="s">
        <v>73</v>
      </c>
      <c r="AY363" s="240" t="s">
        <v>144</v>
      </c>
    </row>
    <row r="364" spans="1:65" s="14" customFormat="1" ht="11.25">
      <c r="B364" s="230"/>
      <c r="C364" s="231"/>
      <c r="D364" s="221" t="s">
        <v>152</v>
      </c>
      <c r="E364" s="232" t="s">
        <v>1</v>
      </c>
      <c r="F364" s="233" t="s">
        <v>867</v>
      </c>
      <c r="G364" s="231"/>
      <c r="H364" s="234">
        <v>1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152</v>
      </c>
      <c r="AU364" s="240" t="s">
        <v>83</v>
      </c>
      <c r="AV364" s="14" t="s">
        <v>83</v>
      </c>
      <c r="AW364" s="14" t="s">
        <v>30</v>
      </c>
      <c r="AX364" s="14" t="s">
        <v>73</v>
      </c>
      <c r="AY364" s="240" t="s">
        <v>144</v>
      </c>
    </row>
    <row r="365" spans="1:65" s="16" customFormat="1" ht="11.25">
      <c r="B365" s="268"/>
      <c r="C365" s="269"/>
      <c r="D365" s="221" t="s">
        <v>152</v>
      </c>
      <c r="E365" s="270" t="s">
        <v>1</v>
      </c>
      <c r="F365" s="271" t="s">
        <v>769</v>
      </c>
      <c r="G365" s="269"/>
      <c r="H365" s="272">
        <v>2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AT365" s="278" t="s">
        <v>152</v>
      </c>
      <c r="AU365" s="278" t="s">
        <v>83</v>
      </c>
      <c r="AV365" s="16" t="s">
        <v>160</v>
      </c>
      <c r="AW365" s="16" t="s">
        <v>30</v>
      </c>
      <c r="AX365" s="16" t="s">
        <v>73</v>
      </c>
      <c r="AY365" s="278" t="s">
        <v>144</v>
      </c>
    </row>
    <row r="366" spans="1:65" s="15" customFormat="1" ht="11.25">
      <c r="B366" s="241"/>
      <c r="C366" s="242"/>
      <c r="D366" s="221" t="s">
        <v>152</v>
      </c>
      <c r="E366" s="243" t="s">
        <v>1</v>
      </c>
      <c r="F366" s="244" t="s">
        <v>155</v>
      </c>
      <c r="G366" s="242"/>
      <c r="H366" s="245">
        <v>2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152</v>
      </c>
      <c r="AU366" s="251" t="s">
        <v>83</v>
      </c>
      <c r="AV366" s="15" t="s">
        <v>150</v>
      </c>
      <c r="AW366" s="15" t="s">
        <v>30</v>
      </c>
      <c r="AX366" s="15" t="s">
        <v>81</v>
      </c>
      <c r="AY366" s="251" t="s">
        <v>144</v>
      </c>
    </row>
    <row r="367" spans="1:65" s="2" customFormat="1" ht="16.5" customHeight="1">
      <c r="A367" s="35"/>
      <c r="B367" s="36"/>
      <c r="C367" s="205" t="s">
        <v>7</v>
      </c>
      <c r="D367" s="205" t="s">
        <v>146</v>
      </c>
      <c r="E367" s="206" t="s">
        <v>868</v>
      </c>
      <c r="F367" s="207" t="s">
        <v>869</v>
      </c>
      <c r="G367" s="208" t="s">
        <v>424</v>
      </c>
      <c r="H367" s="209">
        <v>4</v>
      </c>
      <c r="I367" s="210"/>
      <c r="J367" s="211">
        <f>ROUND(I367*H367,2)</f>
        <v>0</v>
      </c>
      <c r="K367" s="212"/>
      <c r="L367" s="40"/>
      <c r="M367" s="213" t="s">
        <v>1</v>
      </c>
      <c r="N367" s="214" t="s">
        <v>38</v>
      </c>
      <c r="O367" s="72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7" t="s">
        <v>150</v>
      </c>
      <c r="AT367" s="217" t="s">
        <v>146</v>
      </c>
      <c r="AU367" s="217" t="s">
        <v>83</v>
      </c>
      <c r="AY367" s="18" t="s">
        <v>144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8" t="s">
        <v>81</v>
      </c>
      <c r="BK367" s="218">
        <f>ROUND(I367*H367,2)</f>
        <v>0</v>
      </c>
      <c r="BL367" s="18" t="s">
        <v>150</v>
      </c>
      <c r="BM367" s="217" t="s">
        <v>290</v>
      </c>
    </row>
    <row r="368" spans="1:65" s="13" customFormat="1" ht="11.25">
      <c r="B368" s="219"/>
      <c r="C368" s="220"/>
      <c r="D368" s="221" t="s">
        <v>152</v>
      </c>
      <c r="E368" s="222" t="s">
        <v>1</v>
      </c>
      <c r="F368" s="223" t="s">
        <v>858</v>
      </c>
      <c r="G368" s="220"/>
      <c r="H368" s="222" t="s">
        <v>1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152</v>
      </c>
      <c r="AU368" s="229" t="s">
        <v>83</v>
      </c>
      <c r="AV368" s="13" t="s">
        <v>81</v>
      </c>
      <c r="AW368" s="13" t="s">
        <v>30</v>
      </c>
      <c r="AX368" s="13" t="s">
        <v>73</v>
      </c>
      <c r="AY368" s="229" t="s">
        <v>144</v>
      </c>
    </row>
    <row r="369" spans="1:65" s="13" customFormat="1" ht="11.25">
      <c r="B369" s="219"/>
      <c r="C369" s="220"/>
      <c r="D369" s="221" t="s">
        <v>152</v>
      </c>
      <c r="E369" s="222" t="s">
        <v>1</v>
      </c>
      <c r="F369" s="223" t="s">
        <v>815</v>
      </c>
      <c r="G369" s="220"/>
      <c r="H369" s="222" t="s">
        <v>1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152</v>
      </c>
      <c r="AU369" s="229" t="s">
        <v>83</v>
      </c>
      <c r="AV369" s="13" t="s">
        <v>81</v>
      </c>
      <c r="AW369" s="13" t="s">
        <v>30</v>
      </c>
      <c r="AX369" s="13" t="s">
        <v>73</v>
      </c>
      <c r="AY369" s="229" t="s">
        <v>144</v>
      </c>
    </row>
    <row r="370" spans="1:65" s="14" customFormat="1" ht="11.25">
      <c r="B370" s="230"/>
      <c r="C370" s="231"/>
      <c r="D370" s="221" t="s">
        <v>152</v>
      </c>
      <c r="E370" s="232" t="s">
        <v>1</v>
      </c>
      <c r="F370" s="233" t="s">
        <v>859</v>
      </c>
      <c r="G370" s="231"/>
      <c r="H370" s="234">
        <v>2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152</v>
      </c>
      <c r="AU370" s="240" t="s">
        <v>83</v>
      </c>
      <c r="AV370" s="14" t="s">
        <v>83</v>
      </c>
      <c r="AW370" s="14" t="s">
        <v>30</v>
      </c>
      <c r="AX370" s="14" t="s">
        <v>73</v>
      </c>
      <c r="AY370" s="240" t="s">
        <v>144</v>
      </c>
    </row>
    <row r="371" spans="1:65" s="14" customFormat="1" ht="11.25">
      <c r="B371" s="230"/>
      <c r="C371" s="231"/>
      <c r="D371" s="221" t="s">
        <v>152</v>
      </c>
      <c r="E371" s="232" t="s">
        <v>1</v>
      </c>
      <c r="F371" s="233" t="s">
        <v>860</v>
      </c>
      <c r="G371" s="231"/>
      <c r="H371" s="234">
        <v>2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152</v>
      </c>
      <c r="AU371" s="240" t="s">
        <v>83</v>
      </c>
      <c r="AV371" s="14" t="s">
        <v>83</v>
      </c>
      <c r="AW371" s="14" t="s">
        <v>30</v>
      </c>
      <c r="AX371" s="14" t="s">
        <v>73</v>
      </c>
      <c r="AY371" s="240" t="s">
        <v>144</v>
      </c>
    </row>
    <row r="372" spans="1:65" s="16" customFormat="1" ht="11.25">
      <c r="B372" s="268"/>
      <c r="C372" s="269"/>
      <c r="D372" s="221" t="s">
        <v>152</v>
      </c>
      <c r="E372" s="270" t="s">
        <v>1</v>
      </c>
      <c r="F372" s="271" t="s">
        <v>769</v>
      </c>
      <c r="G372" s="269"/>
      <c r="H372" s="272">
        <v>4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AT372" s="278" t="s">
        <v>152</v>
      </c>
      <c r="AU372" s="278" t="s">
        <v>83</v>
      </c>
      <c r="AV372" s="16" t="s">
        <v>160</v>
      </c>
      <c r="AW372" s="16" t="s">
        <v>30</v>
      </c>
      <c r="AX372" s="16" t="s">
        <v>73</v>
      </c>
      <c r="AY372" s="278" t="s">
        <v>144</v>
      </c>
    </row>
    <row r="373" spans="1:65" s="15" customFormat="1" ht="11.25">
      <c r="B373" s="241"/>
      <c r="C373" s="242"/>
      <c r="D373" s="221" t="s">
        <v>152</v>
      </c>
      <c r="E373" s="243" t="s">
        <v>1</v>
      </c>
      <c r="F373" s="244" t="s">
        <v>155</v>
      </c>
      <c r="G373" s="242"/>
      <c r="H373" s="245">
        <v>4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AT373" s="251" t="s">
        <v>152</v>
      </c>
      <c r="AU373" s="251" t="s">
        <v>83</v>
      </c>
      <c r="AV373" s="15" t="s">
        <v>150</v>
      </c>
      <c r="AW373" s="15" t="s">
        <v>30</v>
      </c>
      <c r="AX373" s="15" t="s">
        <v>81</v>
      </c>
      <c r="AY373" s="251" t="s">
        <v>144</v>
      </c>
    </row>
    <row r="374" spans="1:65" s="2" customFormat="1" ht="21.75" customHeight="1">
      <c r="A374" s="35"/>
      <c r="B374" s="36"/>
      <c r="C374" s="252" t="s">
        <v>196</v>
      </c>
      <c r="D374" s="252" t="s">
        <v>213</v>
      </c>
      <c r="E374" s="253" t="s">
        <v>870</v>
      </c>
      <c r="F374" s="254" t="s">
        <v>871</v>
      </c>
      <c r="G374" s="255" t="s">
        <v>424</v>
      </c>
      <c r="H374" s="256">
        <v>4</v>
      </c>
      <c r="I374" s="257"/>
      <c r="J374" s="258">
        <f>ROUND(I374*H374,2)</f>
        <v>0</v>
      </c>
      <c r="K374" s="259"/>
      <c r="L374" s="260"/>
      <c r="M374" s="261" t="s">
        <v>1</v>
      </c>
      <c r="N374" s="262" t="s">
        <v>38</v>
      </c>
      <c r="O374" s="72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7" t="s">
        <v>158</v>
      </c>
      <c r="AT374" s="217" t="s">
        <v>213</v>
      </c>
      <c r="AU374" s="217" t="s">
        <v>83</v>
      </c>
      <c r="AY374" s="18" t="s">
        <v>144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8" t="s">
        <v>81</v>
      </c>
      <c r="BK374" s="218">
        <f>ROUND(I374*H374,2)</f>
        <v>0</v>
      </c>
      <c r="BL374" s="18" t="s">
        <v>150</v>
      </c>
      <c r="BM374" s="217" t="s">
        <v>296</v>
      </c>
    </row>
    <row r="375" spans="1:65" s="13" customFormat="1" ht="11.25">
      <c r="B375" s="219"/>
      <c r="C375" s="220"/>
      <c r="D375" s="221" t="s">
        <v>152</v>
      </c>
      <c r="E375" s="222" t="s">
        <v>1</v>
      </c>
      <c r="F375" s="223" t="s">
        <v>858</v>
      </c>
      <c r="G375" s="220"/>
      <c r="H375" s="222" t="s">
        <v>1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152</v>
      </c>
      <c r="AU375" s="229" t="s">
        <v>83</v>
      </c>
      <c r="AV375" s="13" t="s">
        <v>81</v>
      </c>
      <c r="AW375" s="13" t="s">
        <v>30</v>
      </c>
      <c r="AX375" s="13" t="s">
        <v>73</v>
      </c>
      <c r="AY375" s="229" t="s">
        <v>144</v>
      </c>
    </row>
    <row r="376" spans="1:65" s="13" customFormat="1" ht="11.25">
      <c r="B376" s="219"/>
      <c r="C376" s="220"/>
      <c r="D376" s="221" t="s">
        <v>152</v>
      </c>
      <c r="E376" s="222" t="s">
        <v>1</v>
      </c>
      <c r="F376" s="223" t="s">
        <v>815</v>
      </c>
      <c r="G376" s="220"/>
      <c r="H376" s="222" t="s">
        <v>1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152</v>
      </c>
      <c r="AU376" s="229" t="s">
        <v>83</v>
      </c>
      <c r="AV376" s="13" t="s">
        <v>81</v>
      </c>
      <c r="AW376" s="13" t="s">
        <v>30</v>
      </c>
      <c r="AX376" s="13" t="s">
        <v>73</v>
      </c>
      <c r="AY376" s="229" t="s">
        <v>144</v>
      </c>
    </row>
    <row r="377" spans="1:65" s="14" customFormat="1" ht="11.25">
      <c r="B377" s="230"/>
      <c r="C377" s="231"/>
      <c r="D377" s="221" t="s">
        <v>152</v>
      </c>
      <c r="E377" s="232" t="s">
        <v>1</v>
      </c>
      <c r="F377" s="233" t="s">
        <v>859</v>
      </c>
      <c r="G377" s="231"/>
      <c r="H377" s="234">
        <v>2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152</v>
      </c>
      <c r="AU377" s="240" t="s">
        <v>83</v>
      </c>
      <c r="AV377" s="14" t="s">
        <v>83</v>
      </c>
      <c r="AW377" s="14" t="s">
        <v>30</v>
      </c>
      <c r="AX377" s="14" t="s">
        <v>73</v>
      </c>
      <c r="AY377" s="240" t="s">
        <v>144</v>
      </c>
    </row>
    <row r="378" spans="1:65" s="14" customFormat="1" ht="11.25">
      <c r="B378" s="230"/>
      <c r="C378" s="231"/>
      <c r="D378" s="221" t="s">
        <v>152</v>
      </c>
      <c r="E378" s="232" t="s">
        <v>1</v>
      </c>
      <c r="F378" s="233" t="s">
        <v>872</v>
      </c>
      <c r="G378" s="231"/>
      <c r="H378" s="234">
        <v>2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AT378" s="240" t="s">
        <v>152</v>
      </c>
      <c r="AU378" s="240" t="s">
        <v>83</v>
      </c>
      <c r="AV378" s="14" t="s">
        <v>83</v>
      </c>
      <c r="AW378" s="14" t="s">
        <v>30</v>
      </c>
      <c r="AX378" s="14" t="s">
        <v>73</v>
      </c>
      <c r="AY378" s="240" t="s">
        <v>144</v>
      </c>
    </row>
    <row r="379" spans="1:65" s="16" customFormat="1" ht="11.25">
      <c r="B379" s="268"/>
      <c r="C379" s="269"/>
      <c r="D379" s="221" t="s">
        <v>152</v>
      </c>
      <c r="E379" s="270" t="s">
        <v>1</v>
      </c>
      <c r="F379" s="271" t="s">
        <v>769</v>
      </c>
      <c r="G379" s="269"/>
      <c r="H379" s="272">
        <v>4</v>
      </c>
      <c r="I379" s="273"/>
      <c r="J379" s="269"/>
      <c r="K379" s="269"/>
      <c r="L379" s="274"/>
      <c r="M379" s="275"/>
      <c r="N379" s="276"/>
      <c r="O379" s="276"/>
      <c r="P379" s="276"/>
      <c r="Q379" s="276"/>
      <c r="R379" s="276"/>
      <c r="S379" s="276"/>
      <c r="T379" s="277"/>
      <c r="AT379" s="278" t="s">
        <v>152</v>
      </c>
      <c r="AU379" s="278" t="s">
        <v>83</v>
      </c>
      <c r="AV379" s="16" t="s">
        <v>160</v>
      </c>
      <c r="AW379" s="16" t="s">
        <v>30</v>
      </c>
      <c r="AX379" s="16" t="s">
        <v>73</v>
      </c>
      <c r="AY379" s="278" t="s">
        <v>144</v>
      </c>
    </row>
    <row r="380" spans="1:65" s="15" customFormat="1" ht="11.25">
      <c r="B380" s="241"/>
      <c r="C380" s="242"/>
      <c r="D380" s="221" t="s">
        <v>152</v>
      </c>
      <c r="E380" s="243" t="s">
        <v>1</v>
      </c>
      <c r="F380" s="244" t="s">
        <v>155</v>
      </c>
      <c r="G380" s="242"/>
      <c r="H380" s="245">
        <v>4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AT380" s="251" t="s">
        <v>152</v>
      </c>
      <c r="AU380" s="251" t="s">
        <v>83</v>
      </c>
      <c r="AV380" s="15" t="s">
        <v>150</v>
      </c>
      <c r="AW380" s="15" t="s">
        <v>30</v>
      </c>
      <c r="AX380" s="15" t="s">
        <v>81</v>
      </c>
      <c r="AY380" s="251" t="s">
        <v>144</v>
      </c>
    </row>
    <row r="381" spans="1:65" s="12" customFormat="1" ht="22.9" customHeight="1">
      <c r="B381" s="189"/>
      <c r="C381" s="190"/>
      <c r="D381" s="191" t="s">
        <v>72</v>
      </c>
      <c r="E381" s="203" t="s">
        <v>158</v>
      </c>
      <c r="F381" s="203" t="s">
        <v>415</v>
      </c>
      <c r="G381" s="190"/>
      <c r="H381" s="190"/>
      <c r="I381" s="193"/>
      <c r="J381" s="204">
        <f>BK381</f>
        <v>0</v>
      </c>
      <c r="K381" s="190"/>
      <c r="L381" s="195"/>
      <c r="M381" s="196"/>
      <c r="N381" s="197"/>
      <c r="O381" s="197"/>
      <c r="P381" s="198">
        <f>SUM(P382:P544)</f>
        <v>0</v>
      </c>
      <c r="Q381" s="197"/>
      <c r="R381" s="198">
        <f>SUM(R382:R544)</f>
        <v>0</v>
      </c>
      <c r="S381" s="197"/>
      <c r="T381" s="199">
        <f>SUM(T382:T544)</f>
        <v>0</v>
      </c>
      <c r="AR381" s="200" t="s">
        <v>81</v>
      </c>
      <c r="AT381" s="201" t="s">
        <v>72</v>
      </c>
      <c r="AU381" s="201" t="s">
        <v>81</v>
      </c>
      <c r="AY381" s="200" t="s">
        <v>144</v>
      </c>
      <c r="BK381" s="202">
        <f>SUM(BK382:BK544)</f>
        <v>0</v>
      </c>
    </row>
    <row r="382" spans="1:65" s="2" customFormat="1" ht="21.75" customHeight="1">
      <c r="A382" s="35"/>
      <c r="B382" s="36"/>
      <c r="C382" s="205" t="s">
        <v>281</v>
      </c>
      <c r="D382" s="205" t="s">
        <v>146</v>
      </c>
      <c r="E382" s="206" t="s">
        <v>873</v>
      </c>
      <c r="F382" s="207" t="s">
        <v>874</v>
      </c>
      <c r="G382" s="208" t="s">
        <v>264</v>
      </c>
      <c r="H382" s="209">
        <v>35</v>
      </c>
      <c r="I382" s="210"/>
      <c r="J382" s="211">
        <f>ROUND(I382*H382,2)</f>
        <v>0</v>
      </c>
      <c r="K382" s="212"/>
      <c r="L382" s="40"/>
      <c r="M382" s="213" t="s">
        <v>1</v>
      </c>
      <c r="N382" s="214" t="s">
        <v>38</v>
      </c>
      <c r="O382" s="72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7" t="s">
        <v>150</v>
      </c>
      <c r="AT382" s="217" t="s">
        <v>146</v>
      </c>
      <c r="AU382" s="217" t="s">
        <v>83</v>
      </c>
      <c r="AY382" s="18" t="s">
        <v>144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81</v>
      </c>
      <c r="BK382" s="218">
        <f>ROUND(I382*H382,2)</f>
        <v>0</v>
      </c>
      <c r="BL382" s="18" t="s">
        <v>150</v>
      </c>
      <c r="BM382" s="217" t="s">
        <v>435</v>
      </c>
    </row>
    <row r="383" spans="1:65" s="13" customFormat="1" ht="11.25">
      <c r="B383" s="219"/>
      <c r="C383" s="220"/>
      <c r="D383" s="221" t="s">
        <v>152</v>
      </c>
      <c r="E383" s="222" t="s">
        <v>1</v>
      </c>
      <c r="F383" s="223" t="s">
        <v>875</v>
      </c>
      <c r="G383" s="220"/>
      <c r="H383" s="222" t="s">
        <v>1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152</v>
      </c>
      <c r="AU383" s="229" t="s">
        <v>83</v>
      </c>
      <c r="AV383" s="13" t="s">
        <v>81</v>
      </c>
      <c r="AW383" s="13" t="s">
        <v>30</v>
      </c>
      <c r="AX383" s="13" t="s">
        <v>73</v>
      </c>
      <c r="AY383" s="229" t="s">
        <v>144</v>
      </c>
    </row>
    <row r="384" spans="1:65" s="13" customFormat="1" ht="11.25">
      <c r="B384" s="219"/>
      <c r="C384" s="220"/>
      <c r="D384" s="221" t="s">
        <v>152</v>
      </c>
      <c r="E384" s="222" t="s">
        <v>1</v>
      </c>
      <c r="F384" s="223" t="s">
        <v>815</v>
      </c>
      <c r="G384" s="220"/>
      <c r="H384" s="222" t="s">
        <v>1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152</v>
      </c>
      <c r="AU384" s="229" t="s">
        <v>83</v>
      </c>
      <c r="AV384" s="13" t="s">
        <v>81</v>
      </c>
      <c r="AW384" s="13" t="s">
        <v>30</v>
      </c>
      <c r="AX384" s="13" t="s">
        <v>73</v>
      </c>
      <c r="AY384" s="229" t="s">
        <v>144</v>
      </c>
    </row>
    <row r="385" spans="1:65" s="14" customFormat="1" ht="11.25">
      <c r="B385" s="230"/>
      <c r="C385" s="231"/>
      <c r="D385" s="221" t="s">
        <v>152</v>
      </c>
      <c r="E385" s="232" t="s">
        <v>1</v>
      </c>
      <c r="F385" s="233" t="s">
        <v>340</v>
      </c>
      <c r="G385" s="231"/>
      <c r="H385" s="234">
        <v>35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152</v>
      </c>
      <c r="AU385" s="240" t="s">
        <v>83</v>
      </c>
      <c r="AV385" s="14" t="s">
        <v>83</v>
      </c>
      <c r="AW385" s="14" t="s">
        <v>30</v>
      </c>
      <c r="AX385" s="14" t="s">
        <v>73</v>
      </c>
      <c r="AY385" s="240" t="s">
        <v>144</v>
      </c>
    </row>
    <row r="386" spans="1:65" s="15" customFormat="1" ht="11.25">
      <c r="B386" s="241"/>
      <c r="C386" s="242"/>
      <c r="D386" s="221" t="s">
        <v>152</v>
      </c>
      <c r="E386" s="243" t="s">
        <v>1</v>
      </c>
      <c r="F386" s="244" t="s">
        <v>155</v>
      </c>
      <c r="G386" s="242"/>
      <c r="H386" s="245">
        <v>35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AT386" s="251" t="s">
        <v>152</v>
      </c>
      <c r="AU386" s="251" t="s">
        <v>83</v>
      </c>
      <c r="AV386" s="15" t="s">
        <v>150</v>
      </c>
      <c r="AW386" s="15" t="s">
        <v>30</v>
      </c>
      <c r="AX386" s="15" t="s">
        <v>81</v>
      </c>
      <c r="AY386" s="251" t="s">
        <v>144</v>
      </c>
    </row>
    <row r="387" spans="1:65" s="2" customFormat="1" ht="16.5" customHeight="1">
      <c r="A387" s="35"/>
      <c r="B387" s="36"/>
      <c r="C387" s="252" t="s">
        <v>287</v>
      </c>
      <c r="D387" s="252" t="s">
        <v>213</v>
      </c>
      <c r="E387" s="253" t="s">
        <v>876</v>
      </c>
      <c r="F387" s="254" t="s">
        <v>877</v>
      </c>
      <c r="G387" s="255" t="s">
        <v>424</v>
      </c>
      <c r="H387" s="256">
        <v>4</v>
      </c>
      <c r="I387" s="257"/>
      <c r="J387" s="258">
        <f>ROUND(I387*H387,2)</f>
        <v>0</v>
      </c>
      <c r="K387" s="259"/>
      <c r="L387" s="260"/>
      <c r="M387" s="261" t="s">
        <v>1</v>
      </c>
      <c r="N387" s="262" t="s">
        <v>38</v>
      </c>
      <c r="O387" s="72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7" t="s">
        <v>158</v>
      </c>
      <c r="AT387" s="217" t="s">
        <v>213</v>
      </c>
      <c r="AU387" s="217" t="s">
        <v>83</v>
      </c>
      <c r="AY387" s="18" t="s">
        <v>144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8" t="s">
        <v>81</v>
      </c>
      <c r="BK387" s="218">
        <f>ROUND(I387*H387,2)</f>
        <v>0</v>
      </c>
      <c r="BL387" s="18" t="s">
        <v>150</v>
      </c>
      <c r="BM387" s="217" t="s">
        <v>307</v>
      </c>
    </row>
    <row r="388" spans="1:65" s="13" customFormat="1" ht="11.25">
      <c r="B388" s="219"/>
      <c r="C388" s="220"/>
      <c r="D388" s="221" t="s">
        <v>152</v>
      </c>
      <c r="E388" s="222" t="s">
        <v>1</v>
      </c>
      <c r="F388" s="223" t="s">
        <v>875</v>
      </c>
      <c r="G388" s="220"/>
      <c r="H388" s="222" t="s">
        <v>1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152</v>
      </c>
      <c r="AU388" s="229" t="s">
        <v>83</v>
      </c>
      <c r="AV388" s="13" t="s">
        <v>81</v>
      </c>
      <c r="AW388" s="13" t="s">
        <v>30</v>
      </c>
      <c r="AX388" s="13" t="s">
        <v>73</v>
      </c>
      <c r="AY388" s="229" t="s">
        <v>144</v>
      </c>
    </row>
    <row r="389" spans="1:65" s="13" customFormat="1" ht="11.25">
      <c r="B389" s="219"/>
      <c r="C389" s="220"/>
      <c r="D389" s="221" t="s">
        <v>152</v>
      </c>
      <c r="E389" s="222" t="s">
        <v>1</v>
      </c>
      <c r="F389" s="223" t="s">
        <v>815</v>
      </c>
      <c r="G389" s="220"/>
      <c r="H389" s="222" t="s">
        <v>1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152</v>
      </c>
      <c r="AU389" s="229" t="s">
        <v>83</v>
      </c>
      <c r="AV389" s="13" t="s">
        <v>81</v>
      </c>
      <c r="AW389" s="13" t="s">
        <v>30</v>
      </c>
      <c r="AX389" s="13" t="s">
        <v>73</v>
      </c>
      <c r="AY389" s="229" t="s">
        <v>144</v>
      </c>
    </row>
    <row r="390" spans="1:65" s="14" customFormat="1" ht="11.25">
      <c r="B390" s="230"/>
      <c r="C390" s="231"/>
      <c r="D390" s="221" t="s">
        <v>152</v>
      </c>
      <c r="E390" s="232" t="s">
        <v>1</v>
      </c>
      <c r="F390" s="233" t="s">
        <v>878</v>
      </c>
      <c r="G390" s="231"/>
      <c r="H390" s="234">
        <v>4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AT390" s="240" t="s">
        <v>152</v>
      </c>
      <c r="AU390" s="240" t="s">
        <v>83</v>
      </c>
      <c r="AV390" s="14" t="s">
        <v>83</v>
      </c>
      <c r="AW390" s="14" t="s">
        <v>30</v>
      </c>
      <c r="AX390" s="14" t="s">
        <v>73</v>
      </c>
      <c r="AY390" s="240" t="s">
        <v>144</v>
      </c>
    </row>
    <row r="391" spans="1:65" s="15" customFormat="1" ht="11.25">
      <c r="B391" s="241"/>
      <c r="C391" s="242"/>
      <c r="D391" s="221" t="s">
        <v>152</v>
      </c>
      <c r="E391" s="243" t="s">
        <v>1</v>
      </c>
      <c r="F391" s="244" t="s">
        <v>155</v>
      </c>
      <c r="G391" s="242"/>
      <c r="H391" s="245">
        <v>4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AT391" s="251" t="s">
        <v>152</v>
      </c>
      <c r="AU391" s="251" t="s">
        <v>83</v>
      </c>
      <c r="AV391" s="15" t="s">
        <v>150</v>
      </c>
      <c r="AW391" s="15" t="s">
        <v>30</v>
      </c>
      <c r="AX391" s="15" t="s">
        <v>81</v>
      </c>
      <c r="AY391" s="251" t="s">
        <v>144</v>
      </c>
    </row>
    <row r="392" spans="1:65" s="2" customFormat="1" ht="16.5" customHeight="1">
      <c r="A392" s="35"/>
      <c r="B392" s="36"/>
      <c r="C392" s="252" t="s">
        <v>293</v>
      </c>
      <c r="D392" s="252" t="s">
        <v>213</v>
      </c>
      <c r="E392" s="253" t="s">
        <v>879</v>
      </c>
      <c r="F392" s="254" t="s">
        <v>880</v>
      </c>
      <c r="G392" s="255" t="s">
        <v>424</v>
      </c>
      <c r="H392" s="256">
        <v>3</v>
      </c>
      <c r="I392" s="257"/>
      <c r="J392" s="258">
        <f>ROUND(I392*H392,2)</f>
        <v>0</v>
      </c>
      <c r="K392" s="259"/>
      <c r="L392" s="260"/>
      <c r="M392" s="261" t="s">
        <v>1</v>
      </c>
      <c r="N392" s="262" t="s">
        <v>38</v>
      </c>
      <c r="O392" s="72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7" t="s">
        <v>158</v>
      </c>
      <c r="AT392" s="217" t="s">
        <v>213</v>
      </c>
      <c r="AU392" s="217" t="s">
        <v>83</v>
      </c>
      <c r="AY392" s="18" t="s">
        <v>144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8" t="s">
        <v>81</v>
      </c>
      <c r="BK392" s="218">
        <f>ROUND(I392*H392,2)</f>
        <v>0</v>
      </c>
      <c r="BL392" s="18" t="s">
        <v>150</v>
      </c>
      <c r="BM392" s="217" t="s">
        <v>311</v>
      </c>
    </row>
    <row r="393" spans="1:65" s="13" customFormat="1" ht="11.25">
      <c r="B393" s="219"/>
      <c r="C393" s="220"/>
      <c r="D393" s="221" t="s">
        <v>152</v>
      </c>
      <c r="E393" s="222" t="s">
        <v>1</v>
      </c>
      <c r="F393" s="223" t="s">
        <v>875</v>
      </c>
      <c r="G393" s="220"/>
      <c r="H393" s="222" t="s">
        <v>1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152</v>
      </c>
      <c r="AU393" s="229" t="s">
        <v>83</v>
      </c>
      <c r="AV393" s="13" t="s">
        <v>81</v>
      </c>
      <c r="AW393" s="13" t="s">
        <v>30</v>
      </c>
      <c r="AX393" s="13" t="s">
        <v>73</v>
      </c>
      <c r="AY393" s="229" t="s">
        <v>144</v>
      </c>
    </row>
    <row r="394" spans="1:65" s="13" customFormat="1" ht="11.25">
      <c r="B394" s="219"/>
      <c r="C394" s="220"/>
      <c r="D394" s="221" t="s">
        <v>152</v>
      </c>
      <c r="E394" s="222" t="s">
        <v>1</v>
      </c>
      <c r="F394" s="223" t="s">
        <v>815</v>
      </c>
      <c r="G394" s="220"/>
      <c r="H394" s="222" t="s">
        <v>1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152</v>
      </c>
      <c r="AU394" s="229" t="s">
        <v>83</v>
      </c>
      <c r="AV394" s="13" t="s">
        <v>81</v>
      </c>
      <c r="AW394" s="13" t="s">
        <v>30</v>
      </c>
      <c r="AX394" s="13" t="s">
        <v>73</v>
      </c>
      <c r="AY394" s="229" t="s">
        <v>144</v>
      </c>
    </row>
    <row r="395" spans="1:65" s="14" customFormat="1" ht="11.25">
      <c r="B395" s="230"/>
      <c r="C395" s="231"/>
      <c r="D395" s="221" t="s">
        <v>152</v>
      </c>
      <c r="E395" s="232" t="s">
        <v>1</v>
      </c>
      <c r="F395" s="233" t="s">
        <v>881</v>
      </c>
      <c r="G395" s="231"/>
      <c r="H395" s="234">
        <v>3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AT395" s="240" t="s">
        <v>152</v>
      </c>
      <c r="AU395" s="240" t="s">
        <v>83</v>
      </c>
      <c r="AV395" s="14" t="s">
        <v>83</v>
      </c>
      <c r="AW395" s="14" t="s">
        <v>30</v>
      </c>
      <c r="AX395" s="14" t="s">
        <v>73</v>
      </c>
      <c r="AY395" s="240" t="s">
        <v>144</v>
      </c>
    </row>
    <row r="396" spans="1:65" s="15" customFormat="1" ht="11.25">
      <c r="B396" s="241"/>
      <c r="C396" s="242"/>
      <c r="D396" s="221" t="s">
        <v>152</v>
      </c>
      <c r="E396" s="243" t="s">
        <v>1</v>
      </c>
      <c r="F396" s="244" t="s">
        <v>155</v>
      </c>
      <c r="G396" s="242"/>
      <c r="H396" s="245">
        <v>3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AT396" s="251" t="s">
        <v>152</v>
      </c>
      <c r="AU396" s="251" t="s">
        <v>83</v>
      </c>
      <c r="AV396" s="15" t="s">
        <v>150</v>
      </c>
      <c r="AW396" s="15" t="s">
        <v>30</v>
      </c>
      <c r="AX396" s="15" t="s">
        <v>81</v>
      </c>
      <c r="AY396" s="251" t="s">
        <v>144</v>
      </c>
    </row>
    <row r="397" spans="1:65" s="2" customFormat="1" ht="16.5" customHeight="1">
      <c r="A397" s="35"/>
      <c r="B397" s="36"/>
      <c r="C397" s="252" t="s">
        <v>298</v>
      </c>
      <c r="D397" s="252" t="s">
        <v>213</v>
      </c>
      <c r="E397" s="253" t="s">
        <v>882</v>
      </c>
      <c r="F397" s="254" t="s">
        <v>883</v>
      </c>
      <c r="G397" s="255" t="s">
        <v>424</v>
      </c>
      <c r="H397" s="256">
        <v>6</v>
      </c>
      <c r="I397" s="257"/>
      <c r="J397" s="258">
        <f>ROUND(I397*H397,2)</f>
        <v>0</v>
      </c>
      <c r="K397" s="259"/>
      <c r="L397" s="260"/>
      <c r="M397" s="261" t="s">
        <v>1</v>
      </c>
      <c r="N397" s="262" t="s">
        <v>38</v>
      </c>
      <c r="O397" s="72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17" t="s">
        <v>158</v>
      </c>
      <c r="AT397" s="217" t="s">
        <v>213</v>
      </c>
      <c r="AU397" s="217" t="s">
        <v>83</v>
      </c>
      <c r="AY397" s="18" t="s">
        <v>144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8" t="s">
        <v>81</v>
      </c>
      <c r="BK397" s="218">
        <f>ROUND(I397*H397,2)</f>
        <v>0</v>
      </c>
      <c r="BL397" s="18" t="s">
        <v>150</v>
      </c>
      <c r="BM397" s="217" t="s">
        <v>315</v>
      </c>
    </row>
    <row r="398" spans="1:65" s="13" customFormat="1" ht="11.25">
      <c r="B398" s="219"/>
      <c r="C398" s="220"/>
      <c r="D398" s="221" t="s">
        <v>152</v>
      </c>
      <c r="E398" s="222" t="s">
        <v>1</v>
      </c>
      <c r="F398" s="223" t="s">
        <v>875</v>
      </c>
      <c r="G398" s="220"/>
      <c r="H398" s="222" t="s">
        <v>1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152</v>
      </c>
      <c r="AU398" s="229" t="s">
        <v>83</v>
      </c>
      <c r="AV398" s="13" t="s">
        <v>81</v>
      </c>
      <c r="AW398" s="13" t="s">
        <v>30</v>
      </c>
      <c r="AX398" s="13" t="s">
        <v>73</v>
      </c>
      <c r="AY398" s="229" t="s">
        <v>144</v>
      </c>
    </row>
    <row r="399" spans="1:65" s="13" customFormat="1" ht="11.25">
      <c r="B399" s="219"/>
      <c r="C399" s="220"/>
      <c r="D399" s="221" t="s">
        <v>152</v>
      </c>
      <c r="E399" s="222" t="s">
        <v>1</v>
      </c>
      <c r="F399" s="223" t="s">
        <v>815</v>
      </c>
      <c r="G399" s="220"/>
      <c r="H399" s="222" t="s">
        <v>1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152</v>
      </c>
      <c r="AU399" s="229" t="s">
        <v>83</v>
      </c>
      <c r="AV399" s="13" t="s">
        <v>81</v>
      </c>
      <c r="AW399" s="13" t="s">
        <v>30</v>
      </c>
      <c r="AX399" s="13" t="s">
        <v>73</v>
      </c>
      <c r="AY399" s="229" t="s">
        <v>144</v>
      </c>
    </row>
    <row r="400" spans="1:65" s="14" customFormat="1" ht="11.25">
      <c r="B400" s="230"/>
      <c r="C400" s="231"/>
      <c r="D400" s="221" t="s">
        <v>152</v>
      </c>
      <c r="E400" s="232" t="s">
        <v>1</v>
      </c>
      <c r="F400" s="233" t="s">
        <v>884</v>
      </c>
      <c r="G400" s="231"/>
      <c r="H400" s="234">
        <v>6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152</v>
      </c>
      <c r="AU400" s="240" t="s">
        <v>83</v>
      </c>
      <c r="AV400" s="14" t="s">
        <v>83</v>
      </c>
      <c r="AW400" s="14" t="s">
        <v>30</v>
      </c>
      <c r="AX400" s="14" t="s">
        <v>73</v>
      </c>
      <c r="AY400" s="240" t="s">
        <v>144</v>
      </c>
    </row>
    <row r="401" spans="1:65" s="15" customFormat="1" ht="11.25">
      <c r="B401" s="241"/>
      <c r="C401" s="242"/>
      <c r="D401" s="221" t="s">
        <v>152</v>
      </c>
      <c r="E401" s="243" t="s">
        <v>1</v>
      </c>
      <c r="F401" s="244" t="s">
        <v>155</v>
      </c>
      <c r="G401" s="242"/>
      <c r="H401" s="245">
        <v>6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AT401" s="251" t="s">
        <v>152</v>
      </c>
      <c r="AU401" s="251" t="s">
        <v>83</v>
      </c>
      <c r="AV401" s="15" t="s">
        <v>150</v>
      </c>
      <c r="AW401" s="15" t="s">
        <v>30</v>
      </c>
      <c r="AX401" s="15" t="s">
        <v>81</v>
      </c>
      <c r="AY401" s="251" t="s">
        <v>144</v>
      </c>
    </row>
    <row r="402" spans="1:65" s="2" customFormat="1" ht="21.75" customHeight="1">
      <c r="A402" s="35"/>
      <c r="B402" s="36"/>
      <c r="C402" s="205" t="s">
        <v>304</v>
      </c>
      <c r="D402" s="205" t="s">
        <v>146</v>
      </c>
      <c r="E402" s="206" t="s">
        <v>885</v>
      </c>
      <c r="F402" s="207" t="s">
        <v>886</v>
      </c>
      <c r="G402" s="208" t="s">
        <v>264</v>
      </c>
      <c r="H402" s="209">
        <v>151</v>
      </c>
      <c r="I402" s="210"/>
      <c r="J402" s="211">
        <f>ROUND(I402*H402,2)</f>
        <v>0</v>
      </c>
      <c r="K402" s="212"/>
      <c r="L402" s="40"/>
      <c r="M402" s="213" t="s">
        <v>1</v>
      </c>
      <c r="N402" s="214" t="s">
        <v>38</v>
      </c>
      <c r="O402" s="72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7" t="s">
        <v>150</v>
      </c>
      <c r="AT402" s="217" t="s">
        <v>146</v>
      </c>
      <c r="AU402" s="217" t="s">
        <v>83</v>
      </c>
      <c r="AY402" s="18" t="s">
        <v>144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81</v>
      </c>
      <c r="BK402" s="218">
        <f>ROUND(I402*H402,2)</f>
        <v>0</v>
      </c>
      <c r="BL402" s="18" t="s">
        <v>150</v>
      </c>
      <c r="BM402" s="217" t="s">
        <v>318</v>
      </c>
    </row>
    <row r="403" spans="1:65" s="13" customFormat="1" ht="22.5">
      <c r="B403" s="219"/>
      <c r="C403" s="220"/>
      <c r="D403" s="221" t="s">
        <v>152</v>
      </c>
      <c r="E403" s="222" t="s">
        <v>1</v>
      </c>
      <c r="F403" s="223" t="s">
        <v>887</v>
      </c>
      <c r="G403" s="220"/>
      <c r="H403" s="222" t="s">
        <v>1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152</v>
      </c>
      <c r="AU403" s="229" t="s">
        <v>83</v>
      </c>
      <c r="AV403" s="13" t="s">
        <v>81</v>
      </c>
      <c r="AW403" s="13" t="s">
        <v>30</v>
      </c>
      <c r="AX403" s="13" t="s">
        <v>73</v>
      </c>
      <c r="AY403" s="229" t="s">
        <v>144</v>
      </c>
    </row>
    <row r="404" spans="1:65" s="13" customFormat="1" ht="11.25">
      <c r="B404" s="219"/>
      <c r="C404" s="220"/>
      <c r="D404" s="221" t="s">
        <v>152</v>
      </c>
      <c r="E404" s="222" t="s">
        <v>1</v>
      </c>
      <c r="F404" s="223" t="s">
        <v>815</v>
      </c>
      <c r="G404" s="220"/>
      <c r="H404" s="222" t="s">
        <v>1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152</v>
      </c>
      <c r="AU404" s="229" t="s">
        <v>83</v>
      </c>
      <c r="AV404" s="13" t="s">
        <v>81</v>
      </c>
      <c r="AW404" s="13" t="s">
        <v>30</v>
      </c>
      <c r="AX404" s="13" t="s">
        <v>73</v>
      </c>
      <c r="AY404" s="229" t="s">
        <v>144</v>
      </c>
    </row>
    <row r="405" spans="1:65" s="14" customFormat="1" ht="11.25">
      <c r="B405" s="230"/>
      <c r="C405" s="231"/>
      <c r="D405" s="221" t="s">
        <v>152</v>
      </c>
      <c r="E405" s="232" t="s">
        <v>1</v>
      </c>
      <c r="F405" s="233" t="s">
        <v>888</v>
      </c>
      <c r="G405" s="231"/>
      <c r="H405" s="234">
        <v>151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AT405" s="240" t="s">
        <v>152</v>
      </c>
      <c r="AU405" s="240" t="s">
        <v>83</v>
      </c>
      <c r="AV405" s="14" t="s">
        <v>83</v>
      </c>
      <c r="AW405" s="14" t="s">
        <v>30</v>
      </c>
      <c r="AX405" s="14" t="s">
        <v>73</v>
      </c>
      <c r="AY405" s="240" t="s">
        <v>144</v>
      </c>
    </row>
    <row r="406" spans="1:65" s="15" customFormat="1" ht="11.25">
      <c r="B406" s="241"/>
      <c r="C406" s="242"/>
      <c r="D406" s="221" t="s">
        <v>152</v>
      </c>
      <c r="E406" s="243" t="s">
        <v>1</v>
      </c>
      <c r="F406" s="244" t="s">
        <v>155</v>
      </c>
      <c r="G406" s="242"/>
      <c r="H406" s="245">
        <v>151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AT406" s="251" t="s">
        <v>152</v>
      </c>
      <c r="AU406" s="251" t="s">
        <v>83</v>
      </c>
      <c r="AV406" s="15" t="s">
        <v>150</v>
      </c>
      <c r="AW406" s="15" t="s">
        <v>30</v>
      </c>
      <c r="AX406" s="15" t="s">
        <v>81</v>
      </c>
      <c r="AY406" s="251" t="s">
        <v>144</v>
      </c>
    </row>
    <row r="407" spans="1:65" s="2" customFormat="1" ht="21.75" customHeight="1">
      <c r="A407" s="35"/>
      <c r="B407" s="36"/>
      <c r="C407" s="252" t="s">
        <v>202</v>
      </c>
      <c r="D407" s="252" t="s">
        <v>213</v>
      </c>
      <c r="E407" s="253" t="s">
        <v>889</v>
      </c>
      <c r="F407" s="254" t="s">
        <v>890</v>
      </c>
      <c r="G407" s="255" t="s">
        <v>424</v>
      </c>
      <c r="H407" s="256">
        <v>29</v>
      </c>
      <c r="I407" s="257"/>
      <c r="J407" s="258">
        <f>ROUND(I407*H407,2)</f>
        <v>0</v>
      </c>
      <c r="K407" s="259"/>
      <c r="L407" s="260"/>
      <c r="M407" s="261" t="s">
        <v>1</v>
      </c>
      <c r="N407" s="262" t="s">
        <v>38</v>
      </c>
      <c r="O407" s="72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17" t="s">
        <v>158</v>
      </c>
      <c r="AT407" s="217" t="s">
        <v>213</v>
      </c>
      <c r="AU407" s="217" t="s">
        <v>83</v>
      </c>
      <c r="AY407" s="18" t="s">
        <v>144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81</v>
      </c>
      <c r="BK407" s="218">
        <f>ROUND(I407*H407,2)</f>
        <v>0</v>
      </c>
      <c r="BL407" s="18" t="s">
        <v>150</v>
      </c>
      <c r="BM407" s="217" t="s">
        <v>324</v>
      </c>
    </row>
    <row r="408" spans="1:65" s="13" customFormat="1" ht="11.25">
      <c r="B408" s="219"/>
      <c r="C408" s="220"/>
      <c r="D408" s="221" t="s">
        <v>152</v>
      </c>
      <c r="E408" s="222" t="s">
        <v>1</v>
      </c>
      <c r="F408" s="223" t="s">
        <v>891</v>
      </c>
      <c r="G408" s="220"/>
      <c r="H408" s="222" t="s">
        <v>1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152</v>
      </c>
      <c r="AU408" s="229" t="s">
        <v>83</v>
      </c>
      <c r="AV408" s="13" t="s">
        <v>81</v>
      </c>
      <c r="AW408" s="13" t="s">
        <v>30</v>
      </c>
      <c r="AX408" s="13" t="s">
        <v>73</v>
      </c>
      <c r="AY408" s="229" t="s">
        <v>144</v>
      </c>
    </row>
    <row r="409" spans="1:65" s="13" customFormat="1" ht="11.25">
      <c r="B409" s="219"/>
      <c r="C409" s="220"/>
      <c r="D409" s="221" t="s">
        <v>152</v>
      </c>
      <c r="E409" s="222" t="s">
        <v>1</v>
      </c>
      <c r="F409" s="223" t="s">
        <v>815</v>
      </c>
      <c r="G409" s="220"/>
      <c r="H409" s="222" t="s">
        <v>1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152</v>
      </c>
      <c r="AU409" s="229" t="s">
        <v>83</v>
      </c>
      <c r="AV409" s="13" t="s">
        <v>81</v>
      </c>
      <c r="AW409" s="13" t="s">
        <v>30</v>
      </c>
      <c r="AX409" s="13" t="s">
        <v>73</v>
      </c>
      <c r="AY409" s="229" t="s">
        <v>144</v>
      </c>
    </row>
    <row r="410" spans="1:65" s="14" customFormat="1" ht="11.25">
      <c r="B410" s="230"/>
      <c r="C410" s="231"/>
      <c r="D410" s="221" t="s">
        <v>152</v>
      </c>
      <c r="E410" s="232" t="s">
        <v>1</v>
      </c>
      <c r="F410" s="233" t="s">
        <v>892</v>
      </c>
      <c r="G410" s="231"/>
      <c r="H410" s="234">
        <v>10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152</v>
      </c>
      <c r="AU410" s="240" t="s">
        <v>83</v>
      </c>
      <c r="AV410" s="14" t="s">
        <v>83</v>
      </c>
      <c r="AW410" s="14" t="s">
        <v>30</v>
      </c>
      <c r="AX410" s="14" t="s">
        <v>73</v>
      </c>
      <c r="AY410" s="240" t="s">
        <v>144</v>
      </c>
    </row>
    <row r="411" spans="1:65" s="14" customFormat="1" ht="11.25">
      <c r="B411" s="230"/>
      <c r="C411" s="231"/>
      <c r="D411" s="221" t="s">
        <v>152</v>
      </c>
      <c r="E411" s="232" t="s">
        <v>1</v>
      </c>
      <c r="F411" s="233" t="s">
        <v>893</v>
      </c>
      <c r="G411" s="231"/>
      <c r="H411" s="234">
        <v>19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AT411" s="240" t="s">
        <v>152</v>
      </c>
      <c r="AU411" s="240" t="s">
        <v>83</v>
      </c>
      <c r="AV411" s="14" t="s">
        <v>83</v>
      </c>
      <c r="AW411" s="14" t="s">
        <v>30</v>
      </c>
      <c r="AX411" s="14" t="s">
        <v>73</v>
      </c>
      <c r="AY411" s="240" t="s">
        <v>144</v>
      </c>
    </row>
    <row r="412" spans="1:65" s="15" customFormat="1" ht="11.25">
      <c r="B412" s="241"/>
      <c r="C412" s="242"/>
      <c r="D412" s="221" t="s">
        <v>152</v>
      </c>
      <c r="E412" s="243" t="s">
        <v>1</v>
      </c>
      <c r="F412" s="244" t="s">
        <v>155</v>
      </c>
      <c r="G412" s="242"/>
      <c r="H412" s="245">
        <v>29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AT412" s="251" t="s">
        <v>152</v>
      </c>
      <c r="AU412" s="251" t="s">
        <v>83</v>
      </c>
      <c r="AV412" s="15" t="s">
        <v>150</v>
      </c>
      <c r="AW412" s="15" t="s">
        <v>30</v>
      </c>
      <c r="AX412" s="15" t="s">
        <v>81</v>
      </c>
      <c r="AY412" s="251" t="s">
        <v>144</v>
      </c>
    </row>
    <row r="413" spans="1:65" s="2" customFormat="1" ht="21.75" customHeight="1">
      <c r="A413" s="35"/>
      <c r="B413" s="36"/>
      <c r="C413" s="252" t="s">
        <v>312</v>
      </c>
      <c r="D413" s="252" t="s">
        <v>213</v>
      </c>
      <c r="E413" s="253" t="s">
        <v>894</v>
      </c>
      <c r="F413" s="254" t="s">
        <v>895</v>
      </c>
      <c r="G413" s="255" t="s">
        <v>424</v>
      </c>
      <c r="H413" s="256">
        <v>1</v>
      </c>
      <c r="I413" s="257"/>
      <c r="J413" s="258">
        <f>ROUND(I413*H413,2)</f>
        <v>0</v>
      </c>
      <c r="K413" s="259"/>
      <c r="L413" s="260"/>
      <c r="M413" s="261" t="s">
        <v>1</v>
      </c>
      <c r="N413" s="262" t="s">
        <v>38</v>
      </c>
      <c r="O413" s="72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7" t="s">
        <v>158</v>
      </c>
      <c r="AT413" s="217" t="s">
        <v>213</v>
      </c>
      <c r="AU413" s="217" t="s">
        <v>83</v>
      </c>
      <c r="AY413" s="18" t="s">
        <v>144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81</v>
      </c>
      <c r="BK413" s="218">
        <f>ROUND(I413*H413,2)</f>
        <v>0</v>
      </c>
      <c r="BL413" s="18" t="s">
        <v>150</v>
      </c>
      <c r="BM413" s="217" t="s">
        <v>329</v>
      </c>
    </row>
    <row r="414" spans="1:65" s="13" customFormat="1" ht="11.25">
      <c r="B414" s="219"/>
      <c r="C414" s="220"/>
      <c r="D414" s="221" t="s">
        <v>152</v>
      </c>
      <c r="E414" s="222" t="s">
        <v>1</v>
      </c>
      <c r="F414" s="223" t="s">
        <v>891</v>
      </c>
      <c r="G414" s="220"/>
      <c r="H414" s="222" t="s">
        <v>1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152</v>
      </c>
      <c r="AU414" s="229" t="s">
        <v>83</v>
      </c>
      <c r="AV414" s="13" t="s">
        <v>81</v>
      </c>
      <c r="AW414" s="13" t="s">
        <v>30</v>
      </c>
      <c r="AX414" s="13" t="s">
        <v>73</v>
      </c>
      <c r="AY414" s="229" t="s">
        <v>144</v>
      </c>
    </row>
    <row r="415" spans="1:65" s="13" customFormat="1" ht="11.25">
      <c r="B415" s="219"/>
      <c r="C415" s="220"/>
      <c r="D415" s="221" t="s">
        <v>152</v>
      </c>
      <c r="E415" s="222" t="s">
        <v>1</v>
      </c>
      <c r="F415" s="223" t="s">
        <v>815</v>
      </c>
      <c r="G415" s="220"/>
      <c r="H415" s="222" t="s">
        <v>1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152</v>
      </c>
      <c r="AU415" s="229" t="s">
        <v>83</v>
      </c>
      <c r="AV415" s="13" t="s">
        <v>81</v>
      </c>
      <c r="AW415" s="13" t="s">
        <v>30</v>
      </c>
      <c r="AX415" s="13" t="s">
        <v>73</v>
      </c>
      <c r="AY415" s="229" t="s">
        <v>144</v>
      </c>
    </row>
    <row r="416" spans="1:65" s="14" customFormat="1" ht="11.25">
      <c r="B416" s="230"/>
      <c r="C416" s="231"/>
      <c r="D416" s="221" t="s">
        <v>152</v>
      </c>
      <c r="E416" s="232" t="s">
        <v>1</v>
      </c>
      <c r="F416" s="233" t="s">
        <v>896</v>
      </c>
      <c r="G416" s="231"/>
      <c r="H416" s="234">
        <v>1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152</v>
      </c>
      <c r="AU416" s="240" t="s">
        <v>83</v>
      </c>
      <c r="AV416" s="14" t="s">
        <v>83</v>
      </c>
      <c r="AW416" s="14" t="s">
        <v>30</v>
      </c>
      <c r="AX416" s="14" t="s">
        <v>73</v>
      </c>
      <c r="AY416" s="240" t="s">
        <v>144</v>
      </c>
    </row>
    <row r="417" spans="1:65" s="15" customFormat="1" ht="11.25">
      <c r="B417" s="241"/>
      <c r="C417" s="242"/>
      <c r="D417" s="221" t="s">
        <v>152</v>
      </c>
      <c r="E417" s="243" t="s">
        <v>1</v>
      </c>
      <c r="F417" s="244" t="s">
        <v>155</v>
      </c>
      <c r="G417" s="242"/>
      <c r="H417" s="245">
        <v>1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AT417" s="251" t="s">
        <v>152</v>
      </c>
      <c r="AU417" s="251" t="s">
        <v>83</v>
      </c>
      <c r="AV417" s="15" t="s">
        <v>150</v>
      </c>
      <c r="AW417" s="15" t="s">
        <v>30</v>
      </c>
      <c r="AX417" s="15" t="s">
        <v>81</v>
      </c>
      <c r="AY417" s="251" t="s">
        <v>144</v>
      </c>
    </row>
    <row r="418" spans="1:65" s="2" customFormat="1" ht="21.75" customHeight="1">
      <c r="A418" s="35"/>
      <c r="B418" s="36"/>
      <c r="C418" s="252" t="s">
        <v>207</v>
      </c>
      <c r="D418" s="252" t="s">
        <v>213</v>
      </c>
      <c r="E418" s="253" t="s">
        <v>897</v>
      </c>
      <c r="F418" s="254" t="s">
        <v>898</v>
      </c>
      <c r="G418" s="255" t="s">
        <v>424</v>
      </c>
      <c r="H418" s="256">
        <v>2</v>
      </c>
      <c r="I418" s="257"/>
      <c r="J418" s="258">
        <f>ROUND(I418*H418,2)</f>
        <v>0</v>
      </c>
      <c r="K418" s="259"/>
      <c r="L418" s="260"/>
      <c r="M418" s="261" t="s">
        <v>1</v>
      </c>
      <c r="N418" s="262" t="s">
        <v>38</v>
      </c>
      <c r="O418" s="72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7" t="s">
        <v>158</v>
      </c>
      <c r="AT418" s="217" t="s">
        <v>213</v>
      </c>
      <c r="AU418" s="217" t="s">
        <v>83</v>
      </c>
      <c r="AY418" s="18" t="s">
        <v>144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8" t="s">
        <v>81</v>
      </c>
      <c r="BK418" s="218">
        <f>ROUND(I418*H418,2)</f>
        <v>0</v>
      </c>
      <c r="BL418" s="18" t="s">
        <v>150</v>
      </c>
      <c r="BM418" s="217" t="s">
        <v>333</v>
      </c>
    </row>
    <row r="419" spans="1:65" s="13" customFormat="1" ht="11.25">
      <c r="B419" s="219"/>
      <c r="C419" s="220"/>
      <c r="D419" s="221" t="s">
        <v>152</v>
      </c>
      <c r="E419" s="222" t="s">
        <v>1</v>
      </c>
      <c r="F419" s="223" t="s">
        <v>891</v>
      </c>
      <c r="G419" s="220"/>
      <c r="H419" s="222" t="s">
        <v>1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152</v>
      </c>
      <c r="AU419" s="229" t="s">
        <v>83</v>
      </c>
      <c r="AV419" s="13" t="s">
        <v>81</v>
      </c>
      <c r="AW419" s="13" t="s">
        <v>30</v>
      </c>
      <c r="AX419" s="13" t="s">
        <v>73</v>
      </c>
      <c r="AY419" s="229" t="s">
        <v>144</v>
      </c>
    </row>
    <row r="420" spans="1:65" s="13" customFormat="1" ht="11.25">
      <c r="B420" s="219"/>
      <c r="C420" s="220"/>
      <c r="D420" s="221" t="s">
        <v>152</v>
      </c>
      <c r="E420" s="222" t="s">
        <v>1</v>
      </c>
      <c r="F420" s="223" t="s">
        <v>815</v>
      </c>
      <c r="G420" s="220"/>
      <c r="H420" s="222" t="s">
        <v>1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152</v>
      </c>
      <c r="AU420" s="229" t="s">
        <v>83</v>
      </c>
      <c r="AV420" s="13" t="s">
        <v>81</v>
      </c>
      <c r="AW420" s="13" t="s">
        <v>30</v>
      </c>
      <c r="AX420" s="13" t="s">
        <v>73</v>
      </c>
      <c r="AY420" s="229" t="s">
        <v>144</v>
      </c>
    </row>
    <row r="421" spans="1:65" s="14" customFormat="1" ht="11.25">
      <c r="B421" s="230"/>
      <c r="C421" s="231"/>
      <c r="D421" s="221" t="s">
        <v>152</v>
      </c>
      <c r="E421" s="232" t="s">
        <v>1</v>
      </c>
      <c r="F421" s="233" t="s">
        <v>899</v>
      </c>
      <c r="G421" s="231"/>
      <c r="H421" s="234">
        <v>2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152</v>
      </c>
      <c r="AU421" s="240" t="s">
        <v>83</v>
      </c>
      <c r="AV421" s="14" t="s">
        <v>83</v>
      </c>
      <c r="AW421" s="14" t="s">
        <v>30</v>
      </c>
      <c r="AX421" s="14" t="s">
        <v>73</v>
      </c>
      <c r="AY421" s="240" t="s">
        <v>144</v>
      </c>
    </row>
    <row r="422" spans="1:65" s="14" customFormat="1" ht="11.25">
      <c r="B422" s="230"/>
      <c r="C422" s="231"/>
      <c r="D422" s="221" t="s">
        <v>152</v>
      </c>
      <c r="E422" s="232" t="s">
        <v>1</v>
      </c>
      <c r="F422" s="233" t="s">
        <v>900</v>
      </c>
      <c r="G422" s="231"/>
      <c r="H422" s="234">
        <v>0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152</v>
      </c>
      <c r="AU422" s="240" t="s">
        <v>83</v>
      </c>
      <c r="AV422" s="14" t="s">
        <v>83</v>
      </c>
      <c r="AW422" s="14" t="s">
        <v>30</v>
      </c>
      <c r="AX422" s="14" t="s">
        <v>73</v>
      </c>
      <c r="AY422" s="240" t="s">
        <v>144</v>
      </c>
    </row>
    <row r="423" spans="1:65" s="15" customFormat="1" ht="11.25">
      <c r="B423" s="241"/>
      <c r="C423" s="242"/>
      <c r="D423" s="221" t="s">
        <v>152</v>
      </c>
      <c r="E423" s="243" t="s">
        <v>1</v>
      </c>
      <c r="F423" s="244" t="s">
        <v>155</v>
      </c>
      <c r="G423" s="242"/>
      <c r="H423" s="245">
        <v>2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AT423" s="251" t="s">
        <v>152</v>
      </c>
      <c r="AU423" s="251" t="s">
        <v>83</v>
      </c>
      <c r="AV423" s="15" t="s">
        <v>150</v>
      </c>
      <c r="AW423" s="15" t="s">
        <v>30</v>
      </c>
      <c r="AX423" s="15" t="s">
        <v>81</v>
      </c>
      <c r="AY423" s="251" t="s">
        <v>144</v>
      </c>
    </row>
    <row r="424" spans="1:65" s="2" customFormat="1" ht="21.75" customHeight="1">
      <c r="A424" s="35"/>
      <c r="B424" s="36"/>
      <c r="C424" s="205" t="s">
        <v>321</v>
      </c>
      <c r="D424" s="205" t="s">
        <v>146</v>
      </c>
      <c r="E424" s="206" t="s">
        <v>901</v>
      </c>
      <c r="F424" s="207" t="s">
        <v>902</v>
      </c>
      <c r="G424" s="208" t="s">
        <v>424</v>
      </c>
      <c r="H424" s="209">
        <v>5</v>
      </c>
      <c r="I424" s="210"/>
      <c r="J424" s="211">
        <f>ROUND(I424*H424,2)</f>
        <v>0</v>
      </c>
      <c r="K424" s="212"/>
      <c r="L424" s="40"/>
      <c r="M424" s="213" t="s">
        <v>1</v>
      </c>
      <c r="N424" s="214" t="s">
        <v>38</v>
      </c>
      <c r="O424" s="72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17" t="s">
        <v>150</v>
      </c>
      <c r="AT424" s="217" t="s">
        <v>146</v>
      </c>
      <c r="AU424" s="217" t="s">
        <v>83</v>
      </c>
      <c r="AY424" s="18" t="s">
        <v>144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8" t="s">
        <v>81</v>
      </c>
      <c r="BK424" s="218">
        <f>ROUND(I424*H424,2)</f>
        <v>0</v>
      </c>
      <c r="BL424" s="18" t="s">
        <v>150</v>
      </c>
      <c r="BM424" s="217" t="s">
        <v>338</v>
      </c>
    </row>
    <row r="425" spans="1:65" s="13" customFormat="1" ht="11.25">
      <c r="B425" s="219"/>
      <c r="C425" s="220"/>
      <c r="D425" s="221" t="s">
        <v>152</v>
      </c>
      <c r="E425" s="222" t="s">
        <v>1</v>
      </c>
      <c r="F425" s="223" t="s">
        <v>891</v>
      </c>
      <c r="G425" s="220"/>
      <c r="H425" s="222" t="s">
        <v>1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152</v>
      </c>
      <c r="AU425" s="229" t="s">
        <v>83</v>
      </c>
      <c r="AV425" s="13" t="s">
        <v>81</v>
      </c>
      <c r="AW425" s="13" t="s">
        <v>30</v>
      </c>
      <c r="AX425" s="13" t="s">
        <v>73</v>
      </c>
      <c r="AY425" s="229" t="s">
        <v>144</v>
      </c>
    </row>
    <row r="426" spans="1:65" s="13" customFormat="1" ht="11.25">
      <c r="B426" s="219"/>
      <c r="C426" s="220"/>
      <c r="D426" s="221" t="s">
        <v>152</v>
      </c>
      <c r="E426" s="222" t="s">
        <v>1</v>
      </c>
      <c r="F426" s="223" t="s">
        <v>815</v>
      </c>
      <c r="G426" s="220"/>
      <c r="H426" s="222" t="s">
        <v>1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152</v>
      </c>
      <c r="AU426" s="229" t="s">
        <v>83</v>
      </c>
      <c r="AV426" s="13" t="s">
        <v>81</v>
      </c>
      <c r="AW426" s="13" t="s">
        <v>30</v>
      </c>
      <c r="AX426" s="13" t="s">
        <v>73</v>
      </c>
      <c r="AY426" s="229" t="s">
        <v>144</v>
      </c>
    </row>
    <row r="427" spans="1:65" s="14" customFormat="1" ht="11.25">
      <c r="B427" s="230"/>
      <c r="C427" s="231"/>
      <c r="D427" s="221" t="s">
        <v>152</v>
      </c>
      <c r="E427" s="232" t="s">
        <v>1</v>
      </c>
      <c r="F427" s="233" t="s">
        <v>176</v>
      </c>
      <c r="G427" s="231"/>
      <c r="H427" s="234">
        <v>5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152</v>
      </c>
      <c r="AU427" s="240" t="s">
        <v>83</v>
      </c>
      <c r="AV427" s="14" t="s">
        <v>83</v>
      </c>
      <c r="AW427" s="14" t="s">
        <v>30</v>
      </c>
      <c r="AX427" s="14" t="s">
        <v>73</v>
      </c>
      <c r="AY427" s="240" t="s">
        <v>144</v>
      </c>
    </row>
    <row r="428" spans="1:65" s="15" customFormat="1" ht="11.25">
      <c r="B428" s="241"/>
      <c r="C428" s="242"/>
      <c r="D428" s="221" t="s">
        <v>152</v>
      </c>
      <c r="E428" s="243" t="s">
        <v>1</v>
      </c>
      <c r="F428" s="244" t="s">
        <v>155</v>
      </c>
      <c r="G428" s="242"/>
      <c r="H428" s="245">
        <v>5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AT428" s="251" t="s">
        <v>152</v>
      </c>
      <c r="AU428" s="251" t="s">
        <v>83</v>
      </c>
      <c r="AV428" s="15" t="s">
        <v>150</v>
      </c>
      <c r="AW428" s="15" t="s">
        <v>30</v>
      </c>
      <c r="AX428" s="15" t="s">
        <v>81</v>
      </c>
      <c r="AY428" s="251" t="s">
        <v>144</v>
      </c>
    </row>
    <row r="429" spans="1:65" s="2" customFormat="1" ht="16.5" customHeight="1">
      <c r="A429" s="35"/>
      <c r="B429" s="36"/>
      <c r="C429" s="252" t="s">
        <v>217</v>
      </c>
      <c r="D429" s="252" t="s">
        <v>213</v>
      </c>
      <c r="E429" s="253" t="s">
        <v>903</v>
      </c>
      <c r="F429" s="254" t="s">
        <v>904</v>
      </c>
      <c r="G429" s="255" t="s">
        <v>424</v>
      </c>
      <c r="H429" s="256">
        <v>5</v>
      </c>
      <c r="I429" s="257"/>
      <c r="J429" s="258">
        <f>ROUND(I429*H429,2)</f>
        <v>0</v>
      </c>
      <c r="K429" s="259"/>
      <c r="L429" s="260"/>
      <c r="M429" s="261" t="s">
        <v>1</v>
      </c>
      <c r="N429" s="262" t="s">
        <v>38</v>
      </c>
      <c r="O429" s="72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7" t="s">
        <v>158</v>
      </c>
      <c r="AT429" s="217" t="s">
        <v>213</v>
      </c>
      <c r="AU429" s="217" t="s">
        <v>83</v>
      </c>
      <c r="AY429" s="18" t="s">
        <v>144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8" t="s">
        <v>81</v>
      </c>
      <c r="BK429" s="218">
        <f>ROUND(I429*H429,2)</f>
        <v>0</v>
      </c>
      <c r="BL429" s="18" t="s">
        <v>150</v>
      </c>
      <c r="BM429" s="217" t="s">
        <v>343</v>
      </c>
    </row>
    <row r="430" spans="1:65" s="13" customFormat="1" ht="11.25">
      <c r="B430" s="219"/>
      <c r="C430" s="220"/>
      <c r="D430" s="221" t="s">
        <v>152</v>
      </c>
      <c r="E430" s="222" t="s">
        <v>1</v>
      </c>
      <c r="F430" s="223" t="s">
        <v>891</v>
      </c>
      <c r="G430" s="220"/>
      <c r="H430" s="222" t="s">
        <v>1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152</v>
      </c>
      <c r="AU430" s="229" t="s">
        <v>83</v>
      </c>
      <c r="AV430" s="13" t="s">
        <v>81</v>
      </c>
      <c r="AW430" s="13" t="s">
        <v>30</v>
      </c>
      <c r="AX430" s="13" t="s">
        <v>73</v>
      </c>
      <c r="AY430" s="229" t="s">
        <v>144</v>
      </c>
    </row>
    <row r="431" spans="1:65" s="13" customFormat="1" ht="11.25">
      <c r="B431" s="219"/>
      <c r="C431" s="220"/>
      <c r="D431" s="221" t="s">
        <v>152</v>
      </c>
      <c r="E431" s="222" t="s">
        <v>1</v>
      </c>
      <c r="F431" s="223" t="s">
        <v>815</v>
      </c>
      <c r="G431" s="220"/>
      <c r="H431" s="222" t="s">
        <v>1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152</v>
      </c>
      <c r="AU431" s="229" t="s">
        <v>83</v>
      </c>
      <c r="AV431" s="13" t="s">
        <v>81</v>
      </c>
      <c r="AW431" s="13" t="s">
        <v>30</v>
      </c>
      <c r="AX431" s="13" t="s">
        <v>73</v>
      </c>
      <c r="AY431" s="229" t="s">
        <v>144</v>
      </c>
    </row>
    <row r="432" spans="1:65" s="14" customFormat="1" ht="11.25">
      <c r="B432" s="230"/>
      <c r="C432" s="231"/>
      <c r="D432" s="221" t="s">
        <v>152</v>
      </c>
      <c r="E432" s="232" t="s">
        <v>1</v>
      </c>
      <c r="F432" s="233" t="s">
        <v>176</v>
      </c>
      <c r="G432" s="231"/>
      <c r="H432" s="234">
        <v>5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152</v>
      </c>
      <c r="AU432" s="240" t="s">
        <v>83</v>
      </c>
      <c r="AV432" s="14" t="s">
        <v>83</v>
      </c>
      <c r="AW432" s="14" t="s">
        <v>30</v>
      </c>
      <c r="AX432" s="14" t="s">
        <v>73</v>
      </c>
      <c r="AY432" s="240" t="s">
        <v>144</v>
      </c>
    </row>
    <row r="433" spans="1:65" s="15" customFormat="1" ht="11.25">
      <c r="B433" s="241"/>
      <c r="C433" s="242"/>
      <c r="D433" s="221" t="s">
        <v>152</v>
      </c>
      <c r="E433" s="243" t="s">
        <v>1</v>
      </c>
      <c r="F433" s="244" t="s">
        <v>155</v>
      </c>
      <c r="G433" s="242"/>
      <c r="H433" s="245">
        <v>5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AT433" s="251" t="s">
        <v>152</v>
      </c>
      <c r="AU433" s="251" t="s">
        <v>83</v>
      </c>
      <c r="AV433" s="15" t="s">
        <v>150</v>
      </c>
      <c r="AW433" s="15" t="s">
        <v>30</v>
      </c>
      <c r="AX433" s="15" t="s">
        <v>81</v>
      </c>
      <c r="AY433" s="251" t="s">
        <v>144</v>
      </c>
    </row>
    <row r="434" spans="1:65" s="2" customFormat="1" ht="21.75" customHeight="1">
      <c r="A434" s="35"/>
      <c r="B434" s="36"/>
      <c r="C434" s="205" t="s">
        <v>330</v>
      </c>
      <c r="D434" s="205" t="s">
        <v>146</v>
      </c>
      <c r="E434" s="206" t="s">
        <v>905</v>
      </c>
      <c r="F434" s="207" t="s">
        <v>906</v>
      </c>
      <c r="G434" s="208" t="s">
        <v>424</v>
      </c>
      <c r="H434" s="209">
        <v>5</v>
      </c>
      <c r="I434" s="210"/>
      <c r="J434" s="211">
        <f>ROUND(I434*H434,2)</f>
        <v>0</v>
      </c>
      <c r="K434" s="212"/>
      <c r="L434" s="40"/>
      <c r="M434" s="213" t="s">
        <v>1</v>
      </c>
      <c r="N434" s="214" t="s">
        <v>38</v>
      </c>
      <c r="O434" s="72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7" t="s">
        <v>150</v>
      </c>
      <c r="AT434" s="217" t="s">
        <v>146</v>
      </c>
      <c r="AU434" s="217" t="s">
        <v>83</v>
      </c>
      <c r="AY434" s="18" t="s">
        <v>144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8" t="s">
        <v>81</v>
      </c>
      <c r="BK434" s="218">
        <f>ROUND(I434*H434,2)</f>
        <v>0</v>
      </c>
      <c r="BL434" s="18" t="s">
        <v>150</v>
      </c>
      <c r="BM434" s="217" t="s">
        <v>347</v>
      </c>
    </row>
    <row r="435" spans="1:65" s="13" customFormat="1" ht="11.25">
      <c r="B435" s="219"/>
      <c r="C435" s="220"/>
      <c r="D435" s="221" t="s">
        <v>152</v>
      </c>
      <c r="E435" s="222" t="s">
        <v>1</v>
      </c>
      <c r="F435" s="223" t="s">
        <v>891</v>
      </c>
      <c r="G435" s="220"/>
      <c r="H435" s="222" t="s">
        <v>1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152</v>
      </c>
      <c r="AU435" s="229" t="s">
        <v>83</v>
      </c>
      <c r="AV435" s="13" t="s">
        <v>81</v>
      </c>
      <c r="AW435" s="13" t="s">
        <v>30</v>
      </c>
      <c r="AX435" s="13" t="s">
        <v>73</v>
      </c>
      <c r="AY435" s="229" t="s">
        <v>144</v>
      </c>
    </row>
    <row r="436" spans="1:65" s="13" customFormat="1" ht="11.25">
      <c r="B436" s="219"/>
      <c r="C436" s="220"/>
      <c r="D436" s="221" t="s">
        <v>152</v>
      </c>
      <c r="E436" s="222" t="s">
        <v>1</v>
      </c>
      <c r="F436" s="223" t="s">
        <v>815</v>
      </c>
      <c r="G436" s="220"/>
      <c r="H436" s="222" t="s">
        <v>1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152</v>
      </c>
      <c r="AU436" s="229" t="s">
        <v>83</v>
      </c>
      <c r="AV436" s="13" t="s">
        <v>81</v>
      </c>
      <c r="AW436" s="13" t="s">
        <v>30</v>
      </c>
      <c r="AX436" s="13" t="s">
        <v>73</v>
      </c>
      <c r="AY436" s="229" t="s">
        <v>144</v>
      </c>
    </row>
    <row r="437" spans="1:65" s="14" customFormat="1" ht="11.25">
      <c r="B437" s="230"/>
      <c r="C437" s="231"/>
      <c r="D437" s="221" t="s">
        <v>152</v>
      </c>
      <c r="E437" s="232" t="s">
        <v>1</v>
      </c>
      <c r="F437" s="233" t="s">
        <v>176</v>
      </c>
      <c r="G437" s="231"/>
      <c r="H437" s="234">
        <v>5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AT437" s="240" t="s">
        <v>152</v>
      </c>
      <c r="AU437" s="240" t="s">
        <v>83</v>
      </c>
      <c r="AV437" s="14" t="s">
        <v>83</v>
      </c>
      <c r="AW437" s="14" t="s">
        <v>30</v>
      </c>
      <c r="AX437" s="14" t="s">
        <v>73</v>
      </c>
      <c r="AY437" s="240" t="s">
        <v>144</v>
      </c>
    </row>
    <row r="438" spans="1:65" s="15" customFormat="1" ht="11.25">
      <c r="B438" s="241"/>
      <c r="C438" s="242"/>
      <c r="D438" s="221" t="s">
        <v>152</v>
      </c>
      <c r="E438" s="243" t="s">
        <v>1</v>
      </c>
      <c r="F438" s="244" t="s">
        <v>155</v>
      </c>
      <c r="G438" s="242"/>
      <c r="H438" s="245">
        <v>5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AT438" s="251" t="s">
        <v>152</v>
      </c>
      <c r="AU438" s="251" t="s">
        <v>83</v>
      </c>
      <c r="AV438" s="15" t="s">
        <v>150</v>
      </c>
      <c r="AW438" s="15" t="s">
        <v>30</v>
      </c>
      <c r="AX438" s="15" t="s">
        <v>81</v>
      </c>
      <c r="AY438" s="251" t="s">
        <v>144</v>
      </c>
    </row>
    <row r="439" spans="1:65" s="2" customFormat="1" ht="21.75" customHeight="1">
      <c r="A439" s="35"/>
      <c r="B439" s="36"/>
      <c r="C439" s="252" t="s">
        <v>233</v>
      </c>
      <c r="D439" s="252" t="s">
        <v>213</v>
      </c>
      <c r="E439" s="253" t="s">
        <v>907</v>
      </c>
      <c r="F439" s="254" t="s">
        <v>908</v>
      </c>
      <c r="G439" s="255" t="s">
        <v>424</v>
      </c>
      <c r="H439" s="256">
        <v>5</v>
      </c>
      <c r="I439" s="257"/>
      <c r="J439" s="258">
        <f>ROUND(I439*H439,2)</f>
        <v>0</v>
      </c>
      <c r="K439" s="259"/>
      <c r="L439" s="260"/>
      <c r="M439" s="261" t="s">
        <v>1</v>
      </c>
      <c r="N439" s="262" t="s">
        <v>38</v>
      </c>
      <c r="O439" s="72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7" t="s">
        <v>158</v>
      </c>
      <c r="AT439" s="217" t="s">
        <v>213</v>
      </c>
      <c r="AU439" s="217" t="s">
        <v>83</v>
      </c>
      <c r="AY439" s="18" t="s">
        <v>144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8" t="s">
        <v>81</v>
      </c>
      <c r="BK439" s="218">
        <f>ROUND(I439*H439,2)</f>
        <v>0</v>
      </c>
      <c r="BL439" s="18" t="s">
        <v>150</v>
      </c>
      <c r="BM439" s="217" t="s">
        <v>518</v>
      </c>
    </row>
    <row r="440" spans="1:65" s="13" customFormat="1" ht="11.25">
      <c r="B440" s="219"/>
      <c r="C440" s="220"/>
      <c r="D440" s="221" t="s">
        <v>152</v>
      </c>
      <c r="E440" s="222" t="s">
        <v>1</v>
      </c>
      <c r="F440" s="223" t="s">
        <v>891</v>
      </c>
      <c r="G440" s="220"/>
      <c r="H440" s="222" t="s">
        <v>1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152</v>
      </c>
      <c r="AU440" s="229" t="s">
        <v>83</v>
      </c>
      <c r="AV440" s="13" t="s">
        <v>81</v>
      </c>
      <c r="AW440" s="13" t="s">
        <v>30</v>
      </c>
      <c r="AX440" s="13" t="s">
        <v>73</v>
      </c>
      <c r="AY440" s="229" t="s">
        <v>144</v>
      </c>
    </row>
    <row r="441" spans="1:65" s="13" customFormat="1" ht="11.25">
      <c r="B441" s="219"/>
      <c r="C441" s="220"/>
      <c r="D441" s="221" t="s">
        <v>152</v>
      </c>
      <c r="E441" s="222" t="s">
        <v>1</v>
      </c>
      <c r="F441" s="223" t="s">
        <v>815</v>
      </c>
      <c r="G441" s="220"/>
      <c r="H441" s="222" t="s">
        <v>1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152</v>
      </c>
      <c r="AU441" s="229" t="s">
        <v>83</v>
      </c>
      <c r="AV441" s="13" t="s">
        <v>81</v>
      </c>
      <c r="AW441" s="13" t="s">
        <v>30</v>
      </c>
      <c r="AX441" s="13" t="s">
        <v>73</v>
      </c>
      <c r="AY441" s="229" t="s">
        <v>144</v>
      </c>
    </row>
    <row r="442" spans="1:65" s="14" customFormat="1" ht="11.25">
      <c r="B442" s="230"/>
      <c r="C442" s="231"/>
      <c r="D442" s="221" t="s">
        <v>152</v>
      </c>
      <c r="E442" s="232" t="s">
        <v>1</v>
      </c>
      <c r="F442" s="233" t="s">
        <v>176</v>
      </c>
      <c r="G442" s="231"/>
      <c r="H442" s="234">
        <v>5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AT442" s="240" t="s">
        <v>152</v>
      </c>
      <c r="AU442" s="240" t="s">
        <v>83</v>
      </c>
      <c r="AV442" s="14" t="s">
        <v>83</v>
      </c>
      <c r="AW442" s="14" t="s">
        <v>30</v>
      </c>
      <c r="AX442" s="14" t="s">
        <v>73</v>
      </c>
      <c r="AY442" s="240" t="s">
        <v>144</v>
      </c>
    </row>
    <row r="443" spans="1:65" s="15" customFormat="1" ht="11.25">
      <c r="B443" s="241"/>
      <c r="C443" s="242"/>
      <c r="D443" s="221" t="s">
        <v>152</v>
      </c>
      <c r="E443" s="243" t="s">
        <v>1</v>
      </c>
      <c r="F443" s="244" t="s">
        <v>155</v>
      </c>
      <c r="G443" s="242"/>
      <c r="H443" s="245">
        <v>5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AT443" s="251" t="s">
        <v>152</v>
      </c>
      <c r="AU443" s="251" t="s">
        <v>83</v>
      </c>
      <c r="AV443" s="15" t="s">
        <v>150</v>
      </c>
      <c r="AW443" s="15" t="s">
        <v>30</v>
      </c>
      <c r="AX443" s="15" t="s">
        <v>81</v>
      </c>
      <c r="AY443" s="251" t="s">
        <v>144</v>
      </c>
    </row>
    <row r="444" spans="1:65" s="2" customFormat="1" ht="21.75" customHeight="1">
      <c r="A444" s="35"/>
      <c r="B444" s="36"/>
      <c r="C444" s="205" t="s">
        <v>340</v>
      </c>
      <c r="D444" s="205" t="s">
        <v>146</v>
      </c>
      <c r="E444" s="206" t="s">
        <v>909</v>
      </c>
      <c r="F444" s="207" t="s">
        <v>910</v>
      </c>
      <c r="G444" s="208" t="s">
        <v>911</v>
      </c>
      <c r="H444" s="209">
        <v>5</v>
      </c>
      <c r="I444" s="210"/>
      <c r="J444" s="211">
        <f>ROUND(I444*H444,2)</f>
        <v>0</v>
      </c>
      <c r="K444" s="212"/>
      <c r="L444" s="40"/>
      <c r="M444" s="213" t="s">
        <v>1</v>
      </c>
      <c r="N444" s="214" t="s">
        <v>38</v>
      </c>
      <c r="O444" s="72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17" t="s">
        <v>150</v>
      </c>
      <c r="AT444" s="217" t="s">
        <v>146</v>
      </c>
      <c r="AU444" s="217" t="s">
        <v>83</v>
      </c>
      <c r="AY444" s="18" t="s">
        <v>144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8" t="s">
        <v>81</v>
      </c>
      <c r="BK444" s="218">
        <f>ROUND(I444*H444,2)</f>
        <v>0</v>
      </c>
      <c r="BL444" s="18" t="s">
        <v>150</v>
      </c>
      <c r="BM444" s="217" t="s">
        <v>354</v>
      </c>
    </row>
    <row r="445" spans="1:65" s="13" customFormat="1" ht="11.25">
      <c r="B445" s="219"/>
      <c r="C445" s="220"/>
      <c r="D445" s="221" t="s">
        <v>152</v>
      </c>
      <c r="E445" s="222" t="s">
        <v>1</v>
      </c>
      <c r="F445" s="223" t="s">
        <v>912</v>
      </c>
      <c r="G445" s="220"/>
      <c r="H445" s="222" t="s">
        <v>1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152</v>
      </c>
      <c r="AU445" s="229" t="s">
        <v>83</v>
      </c>
      <c r="AV445" s="13" t="s">
        <v>81</v>
      </c>
      <c r="AW445" s="13" t="s">
        <v>30</v>
      </c>
      <c r="AX445" s="13" t="s">
        <v>73</v>
      </c>
      <c r="AY445" s="229" t="s">
        <v>144</v>
      </c>
    </row>
    <row r="446" spans="1:65" s="13" customFormat="1" ht="11.25">
      <c r="B446" s="219"/>
      <c r="C446" s="220"/>
      <c r="D446" s="221" t="s">
        <v>152</v>
      </c>
      <c r="E446" s="222" t="s">
        <v>1</v>
      </c>
      <c r="F446" s="223" t="s">
        <v>913</v>
      </c>
      <c r="G446" s="220"/>
      <c r="H446" s="222" t="s">
        <v>1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152</v>
      </c>
      <c r="AU446" s="229" t="s">
        <v>83</v>
      </c>
      <c r="AV446" s="13" t="s">
        <v>81</v>
      </c>
      <c r="AW446" s="13" t="s">
        <v>30</v>
      </c>
      <c r="AX446" s="13" t="s">
        <v>73</v>
      </c>
      <c r="AY446" s="229" t="s">
        <v>144</v>
      </c>
    </row>
    <row r="447" spans="1:65" s="14" customFormat="1" ht="11.25">
      <c r="B447" s="230"/>
      <c r="C447" s="231"/>
      <c r="D447" s="221" t="s">
        <v>152</v>
      </c>
      <c r="E447" s="232" t="s">
        <v>1</v>
      </c>
      <c r="F447" s="233" t="s">
        <v>176</v>
      </c>
      <c r="G447" s="231"/>
      <c r="H447" s="234">
        <v>5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152</v>
      </c>
      <c r="AU447" s="240" t="s">
        <v>83</v>
      </c>
      <c r="AV447" s="14" t="s">
        <v>83</v>
      </c>
      <c r="AW447" s="14" t="s">
        <v>30</v>
      </c>
      <c r="AX447" s="14" t="s">
        <v>73</v>
      </c>
      <c r="AY447" s="240" t="s">
        <v>144</v>
      </c>
    </row>
    <row r="448" spans="1:65" s="15" customFormat="1" ht="11.25">
      <c r="B448" s="241"/>
      <c r="C448" s="242"/>
      <c r="D448" s="221" t="s">
        <v>152</v>
      </c>
      <c r="E448" s="243" t="s">
        <v>1</v>
      </c>
      <c r="F448" s="244" t="s">
        <v>155</v>
      </c>
      <c r="G448" s="242"/>
      <c r="H448" s="245">
        <v>5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AT448" s="251" t="s">
        <v>152</v>
      </c>
      <c r="AU448" s="251" t="s">
        <v>83</v>
      </c>
      <c r="AV448" s="15" t="s">
        <v>150</v>
      </c>
      <c r="AW448" s="15" t="s">
        <v>30</v>
      </c>
      <c r="AX448" s="15" t="s">
        <v>81</v>
      </c>
      <c r="AY448" s="251" t="s">
        <v>144</v>
      </c>
    </row>
    <row r="449" spans="1:65" s="2" customFormat="1" ht="16.5" customHeight="1">
      <c r="A449" s="35"/>
      <c r="B449" s="36"/>
      <c r="C449" s="205" t="s">
        <v>241</v>
      </c>
      <c r="D449" s="205" t="s">
        <v>146</v>
      </c>
      <c r="E449" s="206" t="s">
        <v>914</v>
      </c>
      <c r="F449" s="207" t="s">
        <v>915</v>
      </c>
      <c r="G449" s="208" t="s">
        <v>424</v>
      </c>
      <c r="H449" s="209">
        <v>16</v>
      </c>
      <c r="I449" s="210"/>
      <c r="J449" s="211">
        <f>ROUND(I449*H449,2)</f>
        <v>0</v>
      </c>
      <c r="K449" s="212"/>
      <c r="L449" s="40"/>
      <c r="M449" s="213" t="s">
        <v>1</v>
      </c>
      <c r="N449" s="214" t="s">
        <v>38</v>
      </c>
      <c r="O449" s="72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7" t="s">
        <v>150</v>
      </c>
      <c r="AT449" s="217" t="s">
        <v>146</v>
      </c>
      <c r="AU449" s="217" t="s">
        <v>83</v>
      </c>
      <c r="AY449" s="18" t="s">
        <v>144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8" t="s">
        <v>81</v>
      </c>
      <c r="BK449" s="218">
        <f>ROUND(I449*H449,2)</f>
        <v>0</v>
      </c>
      <c r="BL449" s="18" t="s">
        <v>150</v>
      </c>
      <c r="BM449" s="217" t="s">
        <v>533</v>
      </c>
    </row>
    <row r="450" spans="1:65" s="13" customFormat="1" ht="11.25">
      <c r="B450" s="219"/>
      <c r="C450" s="220"/>
      <c r="D450" s="221" t="s">
        <v>152</v>
      </c>
      <c r="E450" s="222" t="s">
        <v>1</v>
      </c>
      <c r="F450" s="223" t="s">
        <v>858</v>
      </c>
      <c r="G450" s="220"/>
      <c r="H450" s="222" t="s">
        <v>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152</v>
      </c>
      <c r="AU450" s="229" t="s">
        <v>83</v>
      </c>
      <c r="AV450" s="13" t="s">
        <v>81</v>
      </c>
      <c r="AW450" s="13" t="s">
        <v>30</v>
      </c>
      <c r="AX450" s="13" t="s">
        <v>73</v>
      </c>
      <c r="AY450" s="229" t="s">
        <v>144</v>
      </c>
    </row>
    <row r="451" spans="1:65" s="13" customFormat="1" ht="11.25">
      <c r="B451" s="219"/>
      <c r="C451" s="220"/>
      <c r="D451" s="221" t="s">
        <v>152</v>
      </c>
      <c r="E451" s="222" t="s">
        <v>1</v>
      </c>
      <c r="F451" s="223" t="s">
        <v>815</v>
      </c>
      <c r="G451" s="220"/>
      <c r="H451" s="222" t="s">
        <v>1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152</v>
      </c>
      <c r="AU451" s="229" t="s">
        <v>83</v>
      </c>
      <c r="AV451" s="13" t="s">
        <v>81</v>
      </c>
      <c r="AW451" s="13" t="s">
        <v>30</v>
      </c>
      <c r="AX451" s="13" t="s">
        <v>73</v>
      </c>
      <c r="AY451" s="229" t="s">
        <v>144</v>
      </c>
    </row>
    <row r="452" spans="1:65" s="14" customFormat="1" ht="11.25">
      <c r="B452" s="230"/>
      <c r="C452" s="231"/>
      <c r="D452" s="221" t="s">
        <v>152</v>
      </c>
      <c r="E452" s="232" t="s">
        <v>1</v>
      </c>
      <c r="F452" s="233" t="s">
        <v>916</v>
      </c>
      <c r="G452" s="231"/>
      <c r="H452" s="234">
        <v>8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152</v>
      </c>
      <c r="AU452" s="240" t="s">
        <v>83</v>
      </c>
      <c r="AV452" s="14" t="s">
        <v>83</v>
      </c>
      <c r="AW452" s="14" t="s">
        <v>30</v>
      </c>
      <c r="AX452" s="14" t="s">
        <v>73</v>
      </c>
      <c r="AY452" s="240" t="s">
        <v>144</v>
      </c>
    </row>
    <row r="453" spans="1:65" s="14" customFormat="1" ht="11.25">
      <c r="B453" s="230"/>
      <c r="C453" s="231"/>
      <c r="D453" s="221" t="s">
        <v>152</v>
      </c>
      <c r="E453" s="232" t="s">
        <v>1</v>
      </c>
      <c r="F453" s="233" t="s">
        <v>917</v>
      </c>
      <c r="G453" s="231"/>
      <c r="H453" s="234">
        <v>8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152</v>
      </c>
      <c r="AU453" s="240" t="s">
        <v>83</v>
      </c>
      <c r="AV453" s="14" t="s">
        <v>83</v>
      </c>
      <c r="AW453" s="14" t="s">
        <v>30</v>
      </c>
      <c r="AX453" s="14" t="s">
        <v>73</v>
      </c>
      <c r="AY453" s="240" t="s">
        <v>144</v>
      </c>
    </row>
    <row r="454" spans="1:65" s="16" customFormat="1" ht="11.25">
      <c r="B454" s="268"/>
      <c r="C454" s="269"/>
      <c r="D454" s="221" t="s">
        <v>152</v>
      </c>
      <c r="E454" s="270" t="s">
        <v>1</v>
      </c>
      <c r="F454" s="271" t="s">
        <v>769</v>
      </c>
      <c r="G454" s="269"/>
      <c r="H454" s="272">
        <v>16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AT454" s="278" t="s">
        <v>152</v>
      </c>
      <c r="AU454" s="278" t="s">
        <v>83</v>
      </c>
      <c r="AV454" s="16" t="s">
        <v>160</v>
      </c>
      <c r="AW454" s="16" t="s">
        <v>30</v>
      </c>
      <c r="AX454" s="16" t="s">
        <v>73</v>
      </c>
      <c r="AY454" s="278" t="s">
        <v>144</v>
      </c>
    </row>
    <row r="455" spans="1:65" s="15" customFormat="1" ht="11.25">
      <c r="B455" s="241"/>
      <c r="C455" s="242"/>
      <c r="D455" s="221" t="s">
        <v>152</v>
      </c>
      <c r="E455" s="243" t="s">
        <v>1</v>
      </c>
      <c r="F455" s="244" t="s">
        <v>155</v>
      </c>
      <c r="G455" s="242"/>
      <c r="H455" s="245">
        <v>16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AT455" s="251" t="s">
        <v>152</v>
      </c>
      <c r="AU455" s="251" t="s">
        <v>83</v>
      </c>
      <c r="AV455" s="15" t="s">
        <v>150</v>
      </c>
      <c r="AW455" s="15" t="s">
        <v>30</v>
      </c>
      <c r="AX455" s="15" t="s">
        <v>81</v>
      </c>
      <c r="AY455" s="251" t="s">
        <v>144</v>
      </c>
    </row>
    <row r="456" spans="1:65" s="2" customFormat="1" ht="21.75" customHeight="1">
      <c r="A456" s="35"/>
      <c r="B456" s="36"/>
      <c r="C456" s="252" t="s">
        <v>348</v>
      </c>
      <c r="D456" s="252" t="s">
        <v>213</v>
      </c>
      <c r="E456" s="253" t="s">
        <v>918</v>
      </c>
      <c r="F456" s="254" t="s">
        <v>919</v>
      </c>
      <c r="G456" s="255" t="s">
        <v>424</v>
      </c>
      <c r="H456" s="256">
        <v>4</v>
      </c>
      <c r="I456" s="257"/>
      <c r="J456" s="258">
        <f>ROUND(I456*H456,2)</f>
        <v>0</v>
      </c>
      <c r="K456" s="259"/>
      <c r="L456" s="260"/>
      <c r="M456" s="261" t="s">
        <v>1</v>
      </c>
      <c r="N456" s="262" t="s">
        <v>38</v>
      </c>
      <c r="O456" s="72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17" t="s">
        <v>158</v>
      </c>
      <c r="AT456" s="217" t="s">
        <v>213</v>
      </c>
      <c r="AU456" s="217" t="s">
        <v>83</v>
      </c>
      <c r="AY456" s="18" t="s">
        <v>144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81</v>
      </c>
      <c r="BK456" s="218">
        <f>ROUND(I456*H456,2)</f>
        <v>0</v>
      </c>
      <c r="BL456" s="18" t="s">
        <v>150</v>
      </c>
      <c r="BM456" s="217" t="s">
        <v>363</v>
      </c>
    </row>
    <row r="457" spans="1:65" s="13" customFormat="1" ht="11.25">
      <c r="B457" s="219"/>
      <c r="C457" s="220"/>
      <c r="D457" s="221" t="s">
        <v>152</v>
      </c>
      <c r="E457" s="222" t="s">
        <v>1</v>
      </c>
      <c r="F457" s="223" t="s">
        <v>858</v>
      </c>
      <c r="G457" s="220"/>
      <c r="H457" s="222" t="s">
        <v>1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152</v>
      </c>
      <c r="AU457" s="229" t="s">
        <v>83</v>
      </c>
      <c r="AV457" s="13" t="s">
        <v>81</v>
      </c>
      <c r="AW457" s="13" t="s">
        <v>30</v>
      </c>
      <c r="AX457" s="13" t="s">
        <v>73</v>
      </c>
      <c r="AY457" s="229" t="s">
        <v>144</v>
      </c>
    </row>
    <row r="458" spans="1:65" s="13" customFormat="1" ht="11.25">
      <c r="B458" s="219"/>
      <c r="C458" s="220"/>
      <c r="D458" s="221" t="s">
        <v>152</v>
      </c>
      <c r="E458" s="222" t="s">
        <v>1</v>
      </c>
      <c r="F458" s="223" t="s">
        <v>815</v>
      </c>
      <c r="G458" s="220"/>
      <c r="H458" s="222" t="s">
        <v>1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152</v>
      </c>
      <c r="AU458" s="229" t="s">
        <v>83</v>
      </c>
      <c r="AV458" s="13" t="s">
        <v>81</v>
      </c>
      <c r="AW458" s="13" t="s">
        <v>30</v>
      </c>
      <c r="AX458" s="13" t="s">
        <v>73</v>
      </c>
      <c r="AY458" s="229" t="s">
        <v>144</v>
      </c>
    </row>
    <row r="459" spans="1:65" s="14" customFormat="1" ht="11.25">
      <c r="B459" s="230"/>
      <c r="C459" s="231"/>
      <c r="D459" s="221" t="s">
        <v>152</v>
      </c>
      <c r="E459" s="232" t="s">
        <v>1</v>
      </c>
      <c r="F459" s="233" t="s">
        <v>859</v>
      </c>
      <c r="G459" s="231"/>
      <c r="H459" s="234">
        <v>2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152</v>
      </c>
      <c r="AU459" s="240" t="s">
        <v>83</v>
      </c>
      <c r="AV459" s="14" t="s">
        <v>83</v>
      </c>
      <c r="AW459" s="14" t="s">
        <v>30</v>
      </c>
      <c r="AX459" s="14" t="s">
        <v>73</v>
      </c>
      <c r="AY459" s="240" t="s">
        <v>144</v>
      </c>
    </row>
    <row r="460" spans="1:65" s="14" customFormat="1" ht="11.25">
      <c r="B460" s="230"/>
      <c r="C460" s="231"/>
      <c r="D460" s="221" t="s">
        <v>152</v>
      </c>
      <c r="E460" s="232" t="s">
        <v>1</v>
      </c>
      <c r="F460" s="233" t="s">
        <v>872</v>
      </c>
      <c r="G460" s="231"/>
      <c r="H460" s="234">
        <v>2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152</v>
      </c>
      <c r="AU460" s="240" t="s">
        <v>83</v>
      </c>
      <c r="AV460" s="14" t="s">
        <v>83</v>
      </c>
      <c r="AW460" s="14" t="s">
        <v>30</v>
      </c>
      <c r="AX460" s="14" t="s">
        <v>73</v>
      </c>
      <c r="AY460" s="240" t="s">
        <v>144</v>
      </c>
    </row>
    <row r="461" spans="1:65" s="16" customFormat="1" ht="11.25">
      <c r="B461" s="268"/>
      <c r="C461" s="269"/>
      <c r="D461" s="221" t="s">
        <v>152</v>
      </c>
      <c r="E461" s="270" t="s">
        <v>1</v>
      </c>
      <c r="F461" s="271" t="s">
        <v>769</v>
      </c>
      <c r="G461" s="269"/>
      <c r="H461" s="272">
        <v>4</v>
      </c>
      <c r="I461" s="273"/>
      <c r="J461" s="269"/>
      <c r="K461" s="269"/>
      <c r="L461" s="274"/>
      <c r="M461" s="275"/>
      <c r="N461" s="276"/>
      <c r="O461" s="276"/>
      <c r="P461" s="276"/>
      <c r="Q461" s="276"/>
      <c r="R461" s="276"/>
      <c r="S461" s="276"/>
      <c r="T461" s="277"/>
      <c r="AT461" s="278" t="s">
        <v>152</v>
      </c>
      <c r="AU461" s="278" t="s">
        <v>83</v>
      </c>
      <c r="AV461" s="16" t="s">
        <v>160</v>
      </c>
      <c r="AW461" s="16" t="s">
        <v>30</v>
      </c>
      <c r="AX461" s="16" t="s">
        <v>73</v>
      </c>
      <c r="AY461" s="278" t="s">
        <v>144</v>
      </c>
    </row>
    <row r="462" spans="1:65" s="15" customFormat="1" ht="11.25">
      <c r="B462" s="241"/>
      <c r="C462" s="242"/>
      <c r="D462" s="221" t="s">
        <v>152</v>
      </c>
      <c r="E462" s="243" t="s">
        <v>1</v>
      </c>
      <c r="F462" s="244" t="s">
        <v>155</v>
      </c>
      <c r="G462" s="242"/>
      <c r="H462" s="245">
        <v>4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AT462" s="251" t="s">
        <v>152</v>
      </c>
      <c r="AU462" s="251" t="s">
        <v>83</v>
      </c>
      <c r="AV462" s="15" t="s">
        <v>150</v>
      </c>
      <c r="AW462" s="15" t="s">
        <v>30</v>
      </c>
      <c r="AX462" s="15" t="s">
        <v>81</v>
      </c>
      <c r="AY462" s="251" t="s">
        <v>144</v>
      </c>
    </row>
    <row r="463" spans="1:65" s="2" customFormat="1" ht="21.75" customHeight="1">
      <c r="A463" s="35"/>
      <c r="B463" s="36"/>
      <c r="C463" s="252" t="s">
        <v>246</v>
      </c>
      <c r="D463" s="252" t="s">
        <v>213</v>
      </c>
      <c r="E463" s="253" t="s">
        <v>920</v>
      </c>
      <c r="F463" s="254" t="s">
        <v>921</v>
      </c>
      <c r="G463" s="255" t="s">
        <v>424</v>
      </c>
      <c r="H463" s="256">
        <v>4</v>
      </c>
      <c r="I463" s="257"/>
      <c r="J463" s="258">
        <f>ROUND(I463*H463,2)</f>
        <v>0</v>
      </c>
      <c r="K463" s="259"/>
      <c r="L463" s="260"/>
      <c r="M463" s="261" t="s">
        <v>1</v>
      </c>
      <c r="N463" s="262" t="s">
        <v>38</v>
      </c>
      <c r="O463" s="72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17" t="s">
        <v>158</v>
      </c>
      <c r="AT463" s="217" t="s">
        <v>213</v>
      </c>
      <c r="AU463" s="217" t="s">
        <v>83</v>
      </c>
      <c r="AY463" s="18" t="s">
        <v>144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81</v>
      </c>
      <c r="BK463" s="218">
        <f>ROUND(I463*H463,2)</f>
        <v>0</v>
      </c>
      <c r="BL463" s="18" t="s">
        <v>150</v>
      </c>
      <c r="BM463" s="217" t="s">
        <v>369</v>
      </c>
    </row>
    <row r="464" spans="1:65" s="13" customFormat="1" ht="11.25">
      <c r="B464" s="219"/>
      <c r="C464" s="220"/>
      <c r="D464" s="221" t="s">
        <v>152</v>
      </c>
      <c r="E464" s="222" t="s">
        <v>1</v>
      </c>
      <c r="F464" s="223" t="s">
        <v>858</v>
      </c>
      <c r="G464" s="220"/>
      <c r="H464" s="222" t="s">
        <v>1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152</v>
      </c>
      <c r="AU464" s="229" t="s">
        <v>83</v>
      </c>
      <c r="AV464" s="13" t="s">
        <v>81</v>
      </c>
      <c r="AW464" s="13" t="s">
        <v>30</v>
      </c>
      <c r="AX464" s="13" t="s">
        <v>73</v>
      </c>
      <c r="AY464" s="229" t="s">
        <v>144</v>
      </c>
    </row>
    <row r="465" spans="1:65" s="13" customFormat="1" ht="11.25">
      <c r="B465" s="219"/>
      <c r="C465" s="220"/>
      <c r="D465" s="221" t="s">
        <v>152</v>
      </c>
      <c r="E465" s="222" t="s">
        <v>1</v>
      </c>
      <c r="F465" s="223" t="s">
        <v>815</v>
      </c>
      <c r="G465" s="220"/>
      <c r="H465" s="222" t="s">
        <v>1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152</v>
      </c>
      <c r="AU465" s="229" t="s">
        <v>83</v>
      </c>
      <c r="AV465" s="13" t="s">
        <v>81</v>
      </c>
      <c r="AW465" s="13" t="s">
        <v>30</v>
      </c>
      <c r="AX465" s="13" t="s">
        <v>73</v>
      </c>
      <c r="AY465" s="229" t="s">
        <v>144</v>
      </c>
    </row>
    <row r="466" spans="1:65" s="14" customFormat="1" ht="11.25">
      <c r="B466" s="230"/>
      <c r="C466" s="231"/>
      <c r="D466" s="221" t="s">
        <v>152</v>
      </c>
      <c r="E466" s="232" t="s">
        <v>1</v>
      </c>
      <c r="F466" s="233" t="s">
        <v>859</v>
      </c>
      <c r="G466" s="231"/>
      <c r="H466" s="234">
        <v>2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AT466" s="240" t="s">
        <v>152</v>
      </c>
      <c r="AU466" s="240" t="s">
        <v>83</v>
      </c>
      <c r="AV466" s="14" t="s">
        <v>83</v>
      </c>
      <c r="AW466" s="14" t="s">
        <v>30</v>
      </c>
      <c r="AX466" s="14" t="s">
        <v>73</v>
      </c>
      <c r="AY466" s="240" t="s">
        <v>144</v>
      </c>
    </row>
    <row r="467" spans="1:65" s="14" customFormat="1" ht="11.25">
      <c r="B467" s="230"/>
      <c r="C467" s="231"/>
      <c r="D467" s="221" t="s">
        <v>152</v>
      </c>
      <c r="E467" s="232" t="s">
        <v>1</v>
      </c>
      <c r="F467" s="233" t="s">
        <v>860</v>
      </c>
      <c r="G467" s="231"/>
      <c r="H467" s="234">
        <v>2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AT467" s="240" t="s">
        <v>152</v>
      </c>
      <c r="AU467" s="240" t="s">
        <v>83</v>
      </c>
      <c r="AV467" s="14" t="s">
        <v>83</v>
      </c>
      <c r="AW467" s="14" t="s">
        <v>30</v>
      </c>
      <c r="AX467" s="14" t="s">
        <v>73</v>
      </c>
      <c r="AY467" s="240" t="s">
        <v>144</v>
      </c>
    </row>
    <row r="468" spans="1:65" s="16" customFormat="1" ht="11.25">
      <c r="B468" s="268"/>
      <c r="C468" s="269"/>
      <c r="D468" s="221" t="s">
        <v>152</v>
      </c>
      <c r="E468" s="270" t="s">
        <v>1</v>
      </c>
      <c r="F468" s="271" t="s">
        <v>769</v>
      </c>
      <c r="G468" s="269"/>
      <c r="H468" s="272">
        <v>4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AT468" s="278" t="s">
        <v>152</v>
      </c>
      <c r="AU468" s="278" t="s">
        <v>83</v>
      </c>
      <c r="AV468" s="16" t="s">
        <v>160</v>
      </c>
      <c r="AW468" s="16" t="s">
        <v>30</v>
      </c>
      <c r="AX468" s="16" t="s">
        <v>73</v>
      </c>
      <c r="AY468" s="278" t="s">
        <v>144</v>
      </c>
    </row>
    <row r="469" spans="1:65" s="15" customFormat="1" ht="11.25">
      <c r="B469" s="241"/>
      <c r="C469" s="242"/>
      <c r="D469" s="221" t="s">
        <v>152</v>
      </c>
      <c r="E469" s="243" t="s">
        <v>1</v>
      </c>
      <c r="F469" s="244" t="s">
        <v>155</v>
      </c>
      <c r="G469" s="242"/>
      <c r="H469" s="245">
        <v>4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AT469" s="251" t="s">
        <v>152</v>
      </c>
      <c r="AU469" s="251" t="s">
        <v>83</v>
      </c>
      <c r="AV469" s="15" t="s">
        <v>150</v>
      </c>
      <c r="AW469" s="15" t="s">
        <v>30</v>
      </c>
      <c r="AX469" s="15" t="s">
        <v>81</v>
      </c>
      <c r="AY469" s="251" t="s">
        <v>144</v>
      </c>
    </row>
    <row r="470" spans="1:65" s="2" customFormat="1" ht="21.75" customHeight="1">
      <c r="A470" s="35"/>
      <c r="B470" s="36"/>
      <c r="C470" s="252" t="s">
        <v>356</v>
      </c>
      <c r="D470" s="252" t="s">
        <v>213</v>
      </c>
      <c r="E470" s="253" t="s">
        <v>922</v>
      </c>
      <c r="F470" s="254" t="s">
        <v>923</v>
      </c>
      <c r="G470" s="255" t="s">
        <v>424</v>
      </c>
      <c r="H470" s="256">
        <v>4</v>
      </c>
      <c r="I470" s="257"/>
      <c r="J470" s="258">
        <f>ROUND(I470*H470,2)</f>
        <v>0</v>
      </c>
      <c r="K470" s="259"/>
      <c r="L470" s="260"/>
      <c r="M470" s="261" t="s">
        <v>1</v>
      </c>
      <c r="N470" s="262" t="s">
        <v>38</v>
      </c>
      <c r="O470" s="72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17" t="s">
        <v>158</v>
      </c>
      <c r="AT470" s="217" t="s">
        <v>213</v>
      </c>
      <c r="AU470" s="217" t="s">
        <v>83</v>
      </c>
      <c r="AY470" s="18" t="s">
        <v>144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8" t="s">
        <v>81</v>
      </c>
      <c r="BK470" s="218">
        <f>ROUND(I470*H470,2)</f>
        <v>0</v>
      </c>
      <c r="BL470" s="18" t="s">
        <v>150</v>
      </c>
      <c r="BM470" s="217" t="s">
        <v>667</v>
      </c>
    </row>
    <row r="471" spans="1:65" s="13" customFormat="1" ht="11.25">
      <c r="B471" s="219"/>
      <c r="C471" s="220"/>
      <c r="D471" s="221" t="s">
        <v>152</v>
      </c>
      <c r="E471" s="222" t="s">
        <v>1</v>
      </c>
      <c r="F471" s="223" t="s">
        <v>858</v>
      </c>
      <c r="G471" s="220"/>
      <c r="H471" s="222" t="s">
        <v>1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152</v>
      </c>
      <c r="AU471" s="229" t="s">
        <v>83</v>
      </c>
      <c r="AV471" s="13" t="s">
        <v>81</v>
      </c>
      <c r="AW471" s="13" t="s">
        <v>30</v>
      </c>
      <c r="AX471" s="13" t="s">
        <v>73</v>
      </c>
      <c r="AY471" s="229" t="s">
        <v>144</v>
      </c>
    </row>
    <row r="472" spans="1:65" s="13" customFormat="1" ht="11.25">
      <c r="B472" s="219"/>
      <c r="C472" s="220"/>
      <c r="D472" s="221" t="s">
        <v>152</v>
      </c>
      <c r="E472" s="222" t="s">
        <v>1</v>
      </c>
      <c r="F472" s="223" t="s">
        <v>815</v>
      </c>
      <c r="G472" s="220"/>
      <c r="H472" s="222" t="s">
        <v>1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152</v>
      </c>
      <c r="AU472" s="229" t="s">
        <v>83</v>
      </c>
      <c r="AV472" s="13" t="s">
        <v>81</v>
      </c>
      <c r="AW472" s="13" t="s">
        <v>30</v>
      </c>
      <c r="AX472" s="13" t="s">
        <v>73</v>
      </c>
      <c r="AY472" s="229" t="s">
        <v>144</v>
      </c>
    </row>
    <row r="473" spans="1:65" s="14" customFormat="1" ht="11.25">
      <c r="B473" s="230"/>
      <c r="C473" s="231"/>
      <c r="D473" s="221" t="s">
        <v>152</v>
      </c>
      <c r="E473" s="232" t="s">
        <v>1</v>
      </c>
      <c r="F473" s="233" t="s">
        <v>924</v>
      </c>
      <c r="G473" s="231"/>
      <c r="H473" s="234">
        <v>4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152</v>
      </c>
      <c r="AU473" s="240" t="s">
        <v>83</v>
      </c>
      <c r="AV473" s="14" t="s">
        <v>83</v>
      </c>
      <c r="AW473" s="14" t="s">
        <v>30</v>
      </c>
      <c r="AX473" s="14" t="s">
        <v>73</v>
      </c>
      <c r="AY473" s="240" t="s">
        <v>144</v>
      </c>
    </row>
    <row r="474" spans="1:65" s="16" customFormat="1" ht="11.25">
      <c r="B474" s="268"/>
      <c r="C474" s="269"/>
      <c r="D474" s="221" t="s">
        <v>152</v>
      </c>
      <c r="E474" s="270" t="s">
        <v>1</v>
      </c>
      <c r="F474" s="271" t="s">
        <v>769</v>
      </c>
      <c r="G474" s="269"/>
      <c r="H474" s="272">
        <v>4</v>
      </c>
      <c r="I474" s="273"/>
      <c r="J474" s="269"/>
      <c r="K474" s="269"/>
      <c r="L474" s="274"/>
      <c r="M474" s="275"/>
      <c r="N474" s="276"/>
      <c r="O474" s="276"/>
      <c r="P474" s="276"/>
      <c r="Q474" s="276"/>
      <c r="R474" s="276"/>
      <c r="S474" s="276"/>
      <c r="T474" s="277"/>
      <c r="AT474" s="278" t="s">
        <v>152</v>
      </c>
      <c r="AU474" s="278" t="s">
        <v>83</v>
      </c>
      <c r="AV474" s="16" t="s">
        <v>160</v>
      </c>
      <c r="AW474" s="16" t="s">
        <v>30</v>
      </c>
      <c r="AX474" s="16" t="s">
        <v>73</v>
      </c>
      <c r="AY474" s="278" t="s">
        <v>144</v>
      </c>
    </row>
    <row r="475" spans="1:65" s="15" customFormat="1" ht="11.25">
      <c r="B475" s="241"/>
      <c r="C475" s="242"/>
      <c r="D475" s="221" t="s">
        <v>152</v>
      </c>
      <c r="E475" s="243" t="s">
        <v>1</v>
      </c>
      <c r="F475" s="244" t="s">
        <v>155</v>
      </c>
      <c r="G475" s="242"/>
      <c r="H475" s="245">
        <v>4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AT475" s="251" t="s">
        <v>152</v>
      </c>
      <c r="AU475" s="251" t="s">
        <v>83</v>
      </c>
      <c r="AV475" s="15" t="s">
        <v>150</v>
      </c>
      <c r="AW475" s="15" t="s">
        <v>30</v>
      </c>
      <c r="AX475" s="15" t="s">
        <v>81</v>
      </c>
      <c r="AY475" s="251" t="s">
        <v>144</v>
      </c>
    </row>
    <row r="476" spans="1:65" s="2" customFormat="1" ht="16.5" customHeight="1">
      <c r="A476" s="35"/>
      <c r="B476" s="36"/>
      <c r="C476" s="252" t="s">
        <v>256</v>
      </c>
      <c r="D476" s="252" t="s">
        <v>213</v>
      </c>
      <c r="E476" s="253" t="s">
        <v>925</v>
      </c>
      <c r="F476" s="254" t="s">
        <v>926</v>
      </c>
      <c r="G476" s="255" t="s">
        <v>424</v>
      </c>
      <c r="H476" s="256">
        <v>4</v>
      </c>
      <c r="I476" s="257"/>
      <c r="J476" s="258">
        <f>ROUND(I476*H476,2)</f>
        <v>0</v>
      </c>
      <c r="K476" s="259"/>
      <c r="L476" s="260"/>
      <c r="M476" s="261" t="s">
        <v>1</v>
      </c>
      <c r="N476" s="262" t="s">
        <v>38</v>
      </c>
      <c r="O476" s="72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17" t="s">
        <v>158</v>
      </c>
      <c r="AT476" s="217" t="s">
        <v>213</v>
      </c>
      <c r="AU476" s="217" t="s">
        <v>83</v>
      </c>
      <c r="AY476" s="18" t="s">
        <v>144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8" t="s">
        <v>81</v>
      </c>
      <c r="BK476" s="218">
        <f>ROUND(I476*H476,2)</f>
        <v>0</v>
      </c>
      <c r="BL476" s="18" t="s">
        <v>150</v>
      </c>
      <c r="BM476" s="217" t="s">
        <v>672</v>
      </c>
    </row>
    <row r="477" spans="1:65" s="13" customFormat="1" ht="11.25">
      <c r="B477" s="219"/>
      <c r="C477" s="220"/>
      <c r="D477" s="221" t="s">
        <v>152</v>
      </c>
      <c r="E477" s="222" t="s">
        <v>1</v>
      </c>
      <c r="F477" s="223" t="s">
        <v>927</v>
      </c>
      <c r="G477" s="220"/>
      <c r="H477" s="222" t="s">
        <v>1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152</v>
      </c>
      <c r="AU477" s="229" t="s">
        <v>83</v>
      </c>
      <c r="AV477" s="13" t="s">
        <v>81</v>
      </c>
      <c r="AW477" s="13" t="s">
        <v>30</v>
      </c>
      <c r="AX477" s="13" t="s">
        <v>73</v>
      </c>
      <c r="AY477" s="229" t="s">
        <v>144</v>
      </c>
    </row>
    <row r="478" spans="1:65" s="13" customFormat="1" ht="11.25">
      <c r="B478" s="219"/>
      <c r="C478" s="220"/>
      <c r="D478" s="221" t="s">
        <v>152</v>
      </c>
      <c r="E478" s="222" t="s">
        <v>1</v>
      </c>
      <c r="F478" s="223" t="s">
        <v>928</v>
      </c>
      <c r="G478" s="220"/>
      <c r="H478" s="222" t="s">
        <v>1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152</v>
      </c>
      <c r="AU478" s="229" t="s">
        <v>83</v>
      </c>
      <c r="AV478" s="13" t="s">
        <v>81</v>
      </c>
      <c r="AW478" s="13" t="s">
        <v>30</v>
      </c>
      <c r="AX478" s="13" t="s">
        <v>73</v>
      </c>
      <c r="AY478" s="229" t="s">
        <v>144</v>
      </c>
    </row>
    <row r="479" spans="1:65" s="13" customFormat="1" ht="11.25">
      <c r="B479" s="219"/>
      <c r="C479" s="220"/>
      <c r="D479" s="221" t="s">
        <v>152</v>
      </c>
      <c r="E479" s="222" t="s">
        <v>1</v>
      </c>
      <c r="F479" s="223" t="s">
        <v>815</v>
      </c>
      <c r="G479" s="220"/>
      <c r="H479" s="222" t="s">
        <v>1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152</v>
      </c>
      <c r="AU479" s="229" t="s">
        <v>83</v>
      </c>
      <c r="AV479" s="13" t="s">
        <v>81</v>
      </c>
      <c r="AW479" s="13" t="s">
        <v>30</v>
      </c>
      <c r="AX479" s="13" t="s">
        <v>73</v>
      </c>
      <c r="AY479" s="229" t="s">
        <v>144</v>
      </c>
    </row>
    <row r="480" spans="1:65" s="14" customFormat="1" ht="11.25">
      <c r="B480" s="230"/>
      <c r="C480" s="231"/>
      <c r="D480" s="221" t="s">
        <v>152</v>
      </c>
      <c r="E480" s="232" t="s">
        <v>1</v>
      </c>
      <c r="F480" s="233" t="s">
        <v>859</v>
      </c>
      <c r="G480" s="231"/>
      <c r="H480" s="234">
        <v>2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152</v>
      </c>
      <c r="AU480" s="240" t="s">
        <v>83</v>
      </c>
      <c r="AV480" s="14" t="s">
        <v>83</v>
      </c>
      <c r="AW480" s="14" t="s">
        <v>30</v>
      </c>
      <c r="AX480" s="14" t="s">
        <v>73</v>
      </c>
      <c r="AY480" s="240" t="s">
        <v>144</v>
      </c>
    </row>
    <row r="481" spans="1:65" s="14" customFormat="1" ht="11.25">
      <c r="B481" s="230"/>
      <c r="C481" s="231"/>
      <c r="D481" s="221" t="s">
        <v>152</v>
      </c>
      <c r="E481" s="232" t="s">
        <v>1</v>
      </c>
      <c r="F481" s="233" t="s">
        <v>860</v>
      </c>
      <c r="G481" s="231"/>
      <c r="H481" s="234">
        <v>2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AT481" s="240" t="s">
        <v>152</v>
      </c>
      <c r="AU481" s="240" t="s">
        <v>83</v>
      </c>
      <c r="AV481" s="14" t="s">
        <v>83</v>
      </c>
      <c r="AW481" s="14" t="s">
        <v>30</v>
      </c>
      <c r="AX481" s="14" t="s">
        <v>73</v>
      </c>
      <c r="AY481" s="240" t="s">
        <v>144</v>
      </c>
    </row>
    <row r="482" spans="1:65" s="16" customFormat="1" ht="11.25">
      <c r="B482" s="268"/>
      <c r="C482" s="269"/>
      <c r="D482" s="221" t="s">
        <v>152</v>
      </c>
      <c r="E482" s="270" t="s">
        <v>1</v>
      </c>
      <c r="F482" s="271" t="s">
        <v>769</v>
      </c>
      <c r="G482" s="269"/>
      <c r="H482" s="272">
        <v>4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AT482" s="278" t="s">
        <v>152</v>
      </c>
      <c r="AU482" s="278" t="s">
        <v>83</v>
      </c>
      <c r="AV482" s="16" t="s">
        <v>160</v>
      </c>
      <c r="AW482" s="16" t="s">
        <v>30</v>
      </c>
      <c r="AX482" s="16" t="s">
        <v>73</v>
      </c>
      <c r="AY482" s="278" t="s">
        <v>144</v>
      </c>
    </row>
    <row r="483" spans="1:65" s="15" customFormat="1" ht="11.25">
      <c r="B483" s="241"/>
      <c r="C483" s="242"/>
      <c r="D483" s="221" t="s">
        <v>152</v>
      </c>
      <c r="E483" s="243" t="s">
        <v>1</v>
      </c>
      <c r="F483" s="244" t="s">
        <v>155</v>
      </c>
      <c r="G483" s="242"/>
      <c r="H483" s="245">
        <v>4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AT483" s="251" t="s">
        <v>152</v>
      </c>
      <c r="AU483" s="251" t="s">
        <v>83</v>
      </c>
      <c r="AV483" s="15" t="s">
        <v>150</v>
      </c>
      <c r="AW483" s="15" t="s">
        <v>30</v>
      </c>
      <c r="AX483" s="15" t="s">
        <v>81</v>
      </c>
      <c r="AY483" s="251" t="s">
        <v>144</v>
      </c>
    </row>
    <row r="484" spans="1:65" s="2" customFormat="1" ht="21.75" customHeight="1">
      <c r="A484" s="35"/>
      <c r="B484" s="36"/>
      <c r="C484" s="205" t="s">
        <v>366</v>
      </c>
      <c r="D484" s="205" t="s">
        <v>146</v>
      </c>
      <c r="E484" s="206" t="s">
        <v>929</v>
      </c>
      <c r="F484" s="207" t="s">
        <v>930</v>
      </c>
      <c r="G484" s="208" t="s">
        <v>424</v>
      </c>
      <c r="H484" s="209">
        <v>4</v>
      </c>
      <c r="I484" s="210"/>
      <c r="J484" s="211">
        <f>ROUND(I484*H484,2)</f>
        <v>0</v>
      </c>
      <c r="K484" s="212"/>
      <c r="L484" s="40"/>
      <c r="M484" s="213" t="s">
        <v>1</v>
      </c>
      <c r="N484" s="214" t="s">
        <v>38</v>
      </c>
      <c r="O484" s="72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17" t="s">
        <v>150</v>
      </c>
      <c r="AT484" s="217" t="s">
        <v>146</v>
      </c>
      <c r="AU484" s="217" t="s">
        <v>83</v>
      </c>
      <c r="AY484" s="18" t="s">
        <v>144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81</v>
      </c>
      <c r="BK484" s="218">
        <f>ROUND(I484*H484,2)</f>
        <v>0</v>
      </c>
      <c r="BL484" s="18" t="s">
        <v>150</v>
      </c>
      <c r="BM484" s="217" t="s">
        <v>376</v>
      </c>
    </row>
    <row r="485" spans="1:65" s="13" customFormat="1" ht="11.25">
      <c r="B485" s="219"/>
      <c r="C485" s="220"/>
      <c r="D485" s="221" t="s">
        <v>152</v>
      </c>
      <c r="E485" s="222" t="s">
        <v>1</v>
      </c>
      <c r="F485" s="223" t="s">
        <v>858</v>
      </c>
      <c r="G485" s="220"/>
      <c r="H485" s="222" t="s">
        <v>1</v>
      </c>
      <c r="I485" s="224"/>
      <c r="J485" s="220"/>
      <c r="K485" s="220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152</v>
      </c>
      <c r="AU485" s="229" t="s">
        <v>83</v>
      </c>
      <c r="AV485" s="13" t="s">
        <v>81</v>
      </c>
      <c r="AW485" s="13" t="s">
        <v>30</v>
      </c>
      <c r="AX485" s="13" t="s">
        <v>73</v>
      </c>
      <c r="AY485" s="229" t="s">
        <v>144</v>
      </c>
    </row>
    <row r="486" spans="1:65" s="13" customFormat="1" ht="11.25">
      <c r="B486" s="219"/>
      <c r="C486" s="220"/>
      <c r="D486" s="221" t="s">
        <v>152</v>
      </c>
      <c r="E486" s="222" t="s">
        <v>1</v>
      </c>
      <c r="F486" s="223" t="s">
        <v>815</v>
      </c>
      <c r="G486" s="220"/>
      <c r="H486" s="222" t="s">
        <v>1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152</v>
      </c>
      <c r="AU486" s="229" t="s">
        <v>83</v>
      </c>
      <c r="AV486" s="13" t="s">
        <v>81</v>
      </c>
      <c r="AW486" s="13" t="s">
        <v>30</v>
      </c>
      <c r="AX486" s="13" t="s">
        <v>73</v>
      </c>
      <c r="AY486" s="229" t="s">
        <v>144</v>
      </c>
    </row>
    <row r="487" spans="1:65" s="14" customFormat="1" ht="11.25">
      <c r="B487" s="230"/>
      <c r="C487" s="231"/>
      <c r="D487" s="221" t="s">
        <v>152</v>
      </c>
      <c r="E487" s="232" t="s">
        <v>1</v>
      </c>
      <c r="F487" s="233" t="s">
        <v>859</v>
      </c>
      <c r="G487" s="231"/>
      <c r="H487" s="234">
        <v>2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152</v>
      </c>
      <c r="AU487" s="240" t="s">
        <v>83</v>
      </c>
      <c r="AV487" s="14" t="s">
        <v>83</v>
      </c>
      <c r="AW487" s="14" t="s">
        <v>30</v>
      </c>
      <c r="AX487" s="14" t="s">
        <v>73</v>
      </c>
      <c r="AY487" s="240" t="s">
        <v>144</v>
      </c>
    </row>
    <row r="488" spans="1:65" s="14" customFormat="1" ht="11.25">
      <c r="B488" s="230"/>
      <c r="C488" s="231"/>
      <c r="D488" s="221" t="s">
        <v>152</v>
      </c>
      <c r="E488" s="232" t="s">
        <v>1</v>
      </c>
      <c r="F488" s="233" t="s">
        <v>860</v>
      </c>
      <c r="G488" s="231"/>
      <c r="H488" s="234">
        <v>2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152</v>
      </c>
      <c r="AU488" s="240" t="s">
        <v>83</v>
      </c>
      <c r="AV488" s="14" t="s">
        <v>83</v>
      </c>
      <c r="AW488" s="14" t="s">
        <v>30</v>
      </c>
      <c r="AX488" s="14" t="s">
        <v>73</v>
      </c>
      <c r="AY488" s="240" t="s">
        <v>144</v>
      </c>
    </row>
    <row r="489" spans="1:65" s="16" customFormat="1" ht="11.25">
      <c r="B489" s="268"/>
      <c r="C489" s="269"/>
      <c r="D489" s="221" t="s">
        <v>152</v>
      </c>
      <c r="E489" s="270" t="s">
        <v>1</v>
      </c>
      <c r="F489" s="271" t="s">
        <v>769</v>
      </c>
      <c r="G489" s="269"/>
      <c r="H489" s="272">
        <v>4</v>
      </c>
      <c r="I489" s="273"/>
      <c r="J489" s="269"/>
      <c r="K489" s="269"/>
      <c r="L489" s="274"/>
      <c r="M489" s="275"/>
      <c r="N489" s="276"/>
      <c r="O489" s="276"/>
      <c r="P489" s="276"/>
      <c r="Q489" s="276"/>
      <c r="R489" s="276"/>
      <c r="S489" s="276"/>
      <c r="T489" s="277"/>
      <c r="AT489" s="278" t="s">
        <v>152</v>
      </c>
      <c r="AU489" s="278" t="s">
        <v>83</v>
      </c>
      <c r="AV489" s="16" t="s">
        <v>160</v>
      </c>
      <c r="AW489" s="16" t="s">
        <v>30</v>
      </c>
      <c r="AX489" s="16" t="s">
        <v>73</v>
      </c>
      <c r="AY489" s="278" t="s">
        <v>144</v>
      </c>
    </row>
    <row r="490" spans="1:65" s="15" customFormat="1" ht="11.25">
      <c r="B490" s="241"/>
      <c r="C490" s="242"/>
      <c r="D490" s="221" t="s">
        <v>152</v>
      </c>
      <c r="E490" s="243" t="s">
        <v>1</v>
      </c>
      <c r="F490" s="244" t="s">
        <v>155</v>
      </c>
      <c r="G490" s="242"/>
      <c r="H490" s="245">
        <v>4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AT490" s="251" t="s">
        <v>152</v>
      </c>
      <c r="AU490" s="251" t="s">
        <v>83</v>
      </c>
      <c r="AV490" s="15" t="s">
        <v>150</v>
      </c>
      <c r="AW490" s="15" t="s">
        <v>30</v>
      </c>
      <c r="AX490" s="15" t="s">
        <v>81</v>
      </c>
      <c r="AY490" s="251" t="s">
        <v>144</v>
      </c>
    </row>
    <row r="491" spans="1:65" s="2" customFormat="1" ht="21.75" customHeight="1">
      <c r="A491" s="35"/>
      <c r="B491" s="36"/>
      <c r="C491" s="252" t="s">
        <v>259</v>
      </c>
      <c r="D491" s="252" t="s">
        <v>213</v>
      </c>
      <c r="E491" s="253" t="s">
        <v>931</v>
      </c>
      <c r="F491" s="254" t="s">
        <v>932</v>
      </c>
      <c r="G491" s="255" t="s">
        <v>424</v>
      </c>
      <c r="H491" s="256">
        <v>4</v>
      </c>
      <c r="I491" s="257"/>
      <c r="J491" s="258">
        <f>ROUND(I491*H491,2)</f>
        <v>0</v>
      </c>
      <c r="K491" s="259"/>
      <c r="L491" s="260"/>
      <c r="M491" s="261" t="s">
        <v>1</v>
      </c>
      <c r="N491" s="262" t="s">
        <v>38</v>
      </c>
      <c r="O491" s="72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17" t="s">
        <v>158</v>
      </c>
      <c r="AT491" s="217" t="s">
        <v>213</v>
      </c>
      <c r="AU491" s="217" t="s">
        <v>83</v>
      </c>
      <c r="AY491" s="18" t="s">
        <v>144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8" t="s">
        <v>81</v>
      </c>
      <c r="BK491" s="218">
        <f>ROUND(I491*H491,2)</f>
        <v>0</v>
      </c>
      <c r="BL491" s="18" t="s">
        <v>150</v>
      </c>
      <c r="BM491" s="217" t="s">
        <v>379</v>
      </c>
    </row>
    <row r="492" spans="1:65" s="13" customFormat="1" ht="11.25">
      <c r="B492" s="219"/>
      <c r="C492" s="220"/>
      <c r="D492" s="221" t="s">
        <v>152</v>
      </c>
      <c r="E492" s="222" t="s">
        <v>1</v>
      </c>
      <c r="F492" s="223" t="s">
        <v>858</v>
      </c>
      <c r="G492" s="220"/>
      <c r="H492" s="222" t="s">
        <v>1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AT492" s="229" t="s">
        <v>152</v>
      </c>
      <c r="AU492" s="229" t="s">
        <v>83</v>
      </c>
      <c r="AV492" s="13" t="s">
        <v>81</v>
      </c>
      <c r="AW492" s="13" t="s">
        <v>30</v>
      </c>
      <c r="AX492" s="13" t="s">
        <v>73</v>
      </c>
      <c r="AY492" s="229" t="s">
        <v>144</v>
      </c>
    </row>
    <row r="493" spans="1:65" s="13" customFormat="1" ht="11.25">
      <c r="B493" s="219"/>
      <c r="C493" s="220"/>
      <c r="D493" s="221" t="s">
        <v>152</v>
      </c>
      <c r="E493" s="222" t="s">
        <v>1</v>
      </c>
      <c r="F493" s="223" t="s">
        <v>815</v>
      </c>
      <c r="G493" s="220"/>
      <c r="H493" s="222" t="s">
        <v>1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152</v>
      </c>
      <c r="AU493" s="229" t="s">
        <v>83</v>
      </c>
      <c r="AV493" s="13" t="s">
        <v>81</v>
      </c>
      <c r="AW493" s="13" t="s">
        <v>30</v>
      </c>
      <c r="AX493" s="13" t="s">
        <v>73</v>
      </c>
      <c r="AY493" s="229" t="s">
        <v>144</v>
      </c>
    </row>
    <row r="494" spans="1:65" s="14" customFormat="1" ht="11.25">
      <c r="B494" s="230"/>
      <c r="C494" s="231"/>
      <c r="D494" s="221" t="s">
        <v>152</v>
      </c>
      <c r="E494" s="232" t="s">
        <v>1</v>
      </c>
      <c r="F494" s="233" t="s">
        <v>859</v>
      </c>
      <c r="G494" s="231"/>
      <c r="H494" s="234">
        <v>2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152</v>
      </c>
      <c r="AU494" s="240" t="s">
        <v>83</v>
      </c>
      <c r="AV494" s="14" t="s">
        <v>83</v>
      </c>
      <c r="AW494" s="14" t="s">
        <v>30</v>
      </c>
      <c r="AX494" s="14" t="s">
        <v>73</v>
      </c>
      <c r="AY494" s="240" t="s">
        <v>144</v>
      </c>
    </row>
    <row r="495" spans="1:65" s="14" customFormat="1" ht="11.25">
      <c r="B495" s="230"/>
      <c r="C495" s="231"/>
      <c r="D495" s="221" t="s">
        <v>152</v>
      </c>
      <c r="E495" s="232" t="s">
        <v>1</v>
      </c>
      <c r="F495" s="233" t="s">
        <v>860</v>
      </c>
      <c r="G495" s="231"/>
      <c r="H495" s="234">
        <v>2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AT495" s="240" t="s">
        <v>152</v>
      </c>
      <c r="AU495" s="240" t="s">
        <v>83</v>
      </c>
      <c r="AV495" s="14" t="s">
        <v>83</v>
      </c>
      <c r="AW495" s="14" t="s">
        <v>30</v>
      </c>
      <c r="AX495" s="14" t="s">
        <v>73</v>
      </c>
      <c r="AY495" s="240" t="s">
        <v>144</v>
      </c>
    </row>
    <row r="496" spans="1:65" s="16" customFormat="1" ht="11.25">
      <c r="B496" s="268"/>
      <c r="C496" s="269"/>
      <c r="D496" s="221" t="s">
        <v>152</v>
      </c>
      <c r="E496" s="270" t="s">
        <v>1</v>
      </c>
      <c r="F496" s="271" t="s">
        <v>769</v>
      </c>
      <c r="G496" s="269"/>
      <c r="H496" s="272">
        <v>4</v>
      </c>
      <c r="I496" s="273"/>
      <c r="J496" s="269"/>
      <c r="K496" s="269"/>
      <c r="L496" s="274"/>
      <c r="M496" s="275"/>
      <c r="N496" s="276"/>
      <c r="O496" s="276"/>
      <c r="P496" s="276"/>
      <c r="Q496" s="276"/>
      <c r="R496" s="276"/>
      <c r="S496" s="276"/>
      <c r="T496" s="277"/>
      <c r="AT496" s="278" t="s">
        <v>152</v>
      </c>
      <c r="AU496" s="278" t="s">
        <v>83</v>
      </c>
      <c r="AV496" s="16" t="s">
        <v>160</v>
      </c>
      <c r="AW496" s="16" t="s">
        <v>30</v>
      </c>
      <c r="AX496" s="16" t="s">
        <v>73</v>
      </c>
      <c r="AY496" s="278" t="s">
        <v>144</v>
      </c>
    </row>
    <row r="497" spans="1:65" s="15" customFormat="1" ht="11.25">
      <c r="B497" s="241"/>
      <c r="C497" s="242"/>
      <c r="D497" s="221" t="s">
        <v>152</v>
      </c>
      <c r="E497" s="243" t="s">
        <v>1</v>
      </c>
      <c r="F497" s="244" t="s">
        <v>155</v>
      </c>
      <c r="G497" s="242"/>
      <c r="H497" s="245">
        <v>4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AT497" s="251" t="s">
        <v>152</v>
      </c>
      <c r="AU497" s="251" t="s">
        <v>83</v>
      </c>
      <c r="AV497" s="15" t="s">
        <v>150</v>
      </c>
      <c r="AW497" s="15" t="s">
        <v>30</v>
      </c>
      <c r="AX497" s="15" t="s">
        <v>81</v>
      </c>
      <c r="AY497" s="251" t="s">
        <v>144</v>
      </c>
    </row>
    <row r="498" spans="1:65" s="2" customFormat="1" ht="21.75" customHeight="1">
      <c r="A498" s="35"/>
      <c r="B498" s="36"/>
      <c r="C498" s="205" t="s">
        <v>373</v>
      </c>
      <c r="D498" s="205" t="s">
        <v>146</v>
      </c>
      <c r="E498" s="206" t="s">
        <v>933</v>
      </c>
      <c r="F498" s="207" t="s">
        <v>934</v>
      </c>
      <c r="G498" s="208" t="s">
        <v>424</v>
      </c>
      <c r="H498" s="209">
        <v>4</v>
      </c>
      <c r="I498" s="210"/>
      <c r="J498" s="211">
        <f>ROUND(I498*H498,2)</f>
        <v>0</v>
      </c>
      <c r="K498" s="212"/>
      <c r="L498" s="40"/>
      <c r="M498" s="213" t="s">
        <v>1</v>
      </c>
      <c r="N498" s="214" t="s">
        <v>38</v>
      </c>
      <c r="O498" s="72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17" t="s">
        <v>150</v>
      </c>
      <c r="AT498" s="217" t="s">
        <v>146</v>
      </c>
      <c r="AU498" s="217" t="s">
        <v>83</v>
      </c>
      <c r="AY498" s="18" t="s">
        <v>144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8" t="s">
        <v>81</v>
      </c>
      <c r="BK498" s="218">
        <f>ROUND(I498*H498,2)</f>
        <v>0</v>
      </c>
      <c r="BL498" s="18" t="s">
        <v>150</v>
      </c>
      <c r="BM498" s="217" t="s">
        <v>384</v>
      </c>
    </row>
    <row r="499" spans="1:65" s="13" customFormat="1" ht="22.5">
      <c r="B499" s="219"/>
      <c r="C499" s="220"/>
      <c r="D499" s="221" t="s">
        <v>152</v>
      </c>
      <c r="E499" s="222" t="s">
        <v>1</v>
      </c>
      <c r="F499" s="223" t="s">
        <v>887</v>
      </c>
      <c r="G499" s="220"/>
      <c r="H499" s="222" t="s">
        <v>1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152</v>
      </c>
      <c r="AU499" s="229" t="s">
        <v>83</v>
      </c>
      <c r="AV499" s="13" t="s">
        <v>81</v>
      </c>
      <c r="AW499" s="13" t="s">
        <v>30</v>
      </c>
      <c r="AX499" s="13" t="s">
        <v>73</v>
      </c>
      <c r="AY499" s="229" t="s">
        <v>144</v>
      </c>
    </row>
    <row r="500" spans="1:65" s="13" customFormat="1" ht="11.25">
      <c r="B500" s="219"/>
      <c r="C500" s="220"/>
      <c r="D500" s="221" t="s">
        <v>152</v>
      </c>
      <c r="E500" s="222" t="s">
        <v>1</v>
      </c>
      <c r="F500" s="223" t="s">
        <v>815</v>
      </c>
      <c r="G500" s="220"/>
      <c r="H500" s="222" t="s">
        <v>1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152</v>
      </c>
      <c r="AU500" s="229" t="s">
        <v>83</v>
      </c>
      <c r="AV500" s="13" t="s">
        <v>81</v>
      </c>
      <c r="AW500" s="13" t="s">
        <v>30</v>
      </c>
      <c r="AX500" s="13" t="s">
        <v>73</v>
      </c>
      <c r="AY500" s="229" t="s">
        <v>144</v>
      </c>
    </row>
    <row r="501" spans="1:65" s="14" customFormat="1" ht="11.25">
      <c r="B501" s="230"/>
      <c r="C501" s="231"/>
      <c r="D501" s="221" t="s">
        <v>152</v>
      </c>
      <c r="E501" s="232" t="s">
        <v>1</v>
      </c>
      <c r="F501" s="233" t="s">
        <v>150</v>
      </c>
      <c r="G501" s="231"/>
      <c r="H501" s="234">
        <v>4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AT501" s="240" t="s">
        <v>152</v>
      </c>
      <c r="AU501" s="240" t="s">
        <v>83</v>
      </c>
      <c r="AV501" s="14" t="s">
        <v>83</v>
      </c>
      <c r="AW501" s="14" t="s">
        <v>30</v>
      </c>
      <c r="AX501" s="14" t="s">
        <v>73</v>
      </c>
      <c r="AY501" s="240" t="s">
        <v>144</v>
      </c>
    </row>
    <row r="502" spans="1:65" s="15" customFormat="1" ht="11.25">
      <c r="B502" s="241"/>
      <c r="C502" s="242"/>
      <c r="D502" s="221" t="s">
        <v>152</v>
      </c>
      <c r="E502" s="243" t="s">
        <v>1</v>
      </c>
      <c r="F502" s="244" t="s">
        <v>155</v>
      </c>
      <c r="G502" s="242"/>
      <c r="H502" s="245">
        <v>4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AT502" s="251" t="s">
        <v>152</v>
      </c>
      <c r="AU502" s="251" t="s">
        <v>83</v>
      </c>
      <c r="AV502" s="15" t="s">
        <v>150</v>
      </c>
      <c r="AW502" s="15" t="s">
        <v>30</v>
      </c>
      <c r="AX502" s="15" t="s">
        <v>81</v>
      </c>
      <c r="AY502" s="251" t="s">
        <v>144</v>
      </c>
    </row>
    <row r="503" spans="1:65" s="2" customFormat="1" ht="21.75" customHeight="1">
      <c r="A503" s="35"/>
      <c r="B503" s="36"/>
      <c r="C503" s="205" t="s">
        <v>265</v>
      </c>
      <c r="D503" s="205" t="s">
        <v>146</v>
      </c>
      <c r="E503" s="206" t="s">
        <v>935</v>
      </c>
      <c r="F503" s="207" t="s">
        <v>936</v>
      </c>
      <c r="G503" s="208" t="s">
        <v>424</v>
      </c>
      <c r="H503" s="209">
        <v>5</v>
      </c>
      <c r="I503" s="210"/>
      <c r="J503" s="211">
        <f>ROUND(I503*H503,2)</f>
        <v>0</v>
      </c>
      <c r="K503" s="212"/>
      <c r="L503" s="40"/>
      <c r="M503" s="213" t="s">
        <v>1</v>
      </c>
      <c r="N503" s="214" t="s">
        <v>38</v>
      </c>
      <c r="O503" s="72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17" t="s">
        <v>150</v>
      </c>
      <c r="AT503" s="217" t="s">
        <v>146</v>
      </c>
      <c r="AU503" s="217" t="s">
        <v>83</v>
      </c>
      <c r="AY503" s="18" t="s">
        <v>144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8" t="s">
        <v>81</v>
      </c>
      <c r="BK503" s="218">
        <f>ROUND(I503*H503,2)</f>
        <v>0</v>
      </c>
      <c r="BL503" s="18" t="s">
        <v>150</v>
      </c>
      <c r="BM503" s="217" t="s">
        <v>390</v>
      </c>
    </row>
    <row r="504" spans="1:65" s="13" customFormat="1" ht="11.25">
      <c r="B504" s="219"/>
      <c r="C504" s="220"/>
      <c r="D504" s="221" t="s">
        <v>152</v>
      </c>
      <c r="E504" s="222" t="s">
        <v>1</v>
      </c>
      <c r="F504" s="223" t="s">
        <v>937</v>
      </c>
      <c r="G504" s="220"/>
      <c r="H504" s="222" t="s">
        <v>1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152</v>
      </c>
      <c r="AU504" s="229" t="s">
        <v>83</v>
      </c>
      <c r="AV504" s="13" t="s">
        <v>81</v>
      </c>
      <c r="AW504" s="13" t="s">
        <v>30</v>
      </c>
      <c r="AX504" s="13" t="s">
        <v>73</v>
      </c>
      <c r="AY504" s="229" t="s">
        <v>144</v>
      </c>
    </row>
    <row r="505" spans="1:65" s="13" customFormat="1" ht="11.25">
      <c r="B505" s="219"/>
      <c r="C505" s="220"/>
      <c r="D505" s="221" t="s">
        <v>152</v>
      </c>
      <c r="E505" s="222" t="s">
        <v>1</v>
      </c>
      <c r="F505" s="223" t="s">
        <v>938</v>
      </c>
      <c r="G505" s="220"/>
      <c r="H505" s="222" t="s">
        <v>1</v>
      </c>
      <c r="I505" s="224"/>
      <c r="J505" s="220"/>
      <c r="K505" s="220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152</v>
      </c>
      <c r="AU505" s="229" t="s">
        <v>83</v>
      </c>
      <c r="AV505" s="13" t="s">
        <v>81</v>
      </c>
      <c r="AW505" s="13" t="s">
        <v>30</v>
      </c>
      <c r="AX505" s="13" t="s">
        <v>73</v>
      </c>
      <c r="AY505" s="229" t="s">
        <v>144</v>
      </c>
    </row>
    <row r="506" spans="1:65" s="13" customFormat="1" ht="11.25">
      <c r="B506" s="219"/>
      <c r="C506" s="220"/>
      <c r="D506" s="221" t="s">
        <v>152</v>
      </c>
      <c r="E506" s="222" t="s">
        <v>1</v>
      </c>
      <c r="F506" s="223" t="s">
        <v>837</v>
      </c>
      <c r="G506" s="220"/>
      <c r="H506" s="222" t="s">
        <v>1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152</v>
      </c>
      <c r="AU506" s="229" t="s">
        <v>83</v>
      </c>
      <c r="AV506" s="13" t="s">
        <v>81</v>
      </c>
      <c r="AW506" s="13" t="s">
        <v>30</v>
      </c>
      <c r="AX506" s="13" t="s">
        <v>73</v>
      </c>
      <c r="AY506" s="229" t="s">
        <v>144</v>
      </c>
    </row>
    <row r="507" spans="1:65" s="14" customFormat="1" ht="11.25">
      <c r="B507" s="230"/>
      <c r="C507" s="231"/>
      <c r="D507" s="221" t="s">
        <v>152</v>
      </c>
      <c r="E507" s="232" t="s">
        <v>1</v>
      </c>
      <c r="F507" s="233" t="s">
        <v>176</v>
      </c>
      <c r="G507" s="231"/>
      <c r="H507" s="234">
        <v>5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AT507" s="240" t="s">
        <v>152</v>
      </c>
      <c r="AU507" s="240" t="s">
        <v>83</v>
      </c>
      <c r="AV507" s="14" t="s">
        <v>83</v>
      </c>
      <c r="AW507" s="14" t="s">
        <v>30</v>
      </c>
      <c r="AX507" s="14" t="s">
        <v>73</v>
      </c>
      <c r="AY507" s="240" t="s">
        <v>144</v>
      </c>
    </row>
    <row r="508" spans="1:65" s="15" customFormat="1" ht="11.25">
      <c r="B508" s="241"/>
      <c r="C508" s="242"/>
      <c r="D508" s="221" t="s">
        <v>152</v>
      </c>
      <c r="E508" s="243" t="s">
        <v>1</v>
      </c>
      <c r="F508" s="244" t="s">
        <v>155</v>
      </c>
      <c r="G508" s="242"/>
      <c r="H508" s="245">
        <v>5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AT508" s="251" t="s">
        <v>152</v>
      </c>
      <c r="AU508" s="251" t="s">
        <v>83</v>
      </c>
      <c r="AV508" s="15" t="s">
        <v>150</v>
      </c>
      <c r="AW508" s="15" t="s">
        <v>30</v>
      </c>
      <c r="AX508" s="15" t="s">
        <v>81</v>
      </c>
      <c r="AY508" s="251" t="s">
        <v>144</v>
      </c>
    </row>
    <row r="509" spans="1:65" s="2" customFormat="1" ht="21.75" customHeight="1">
      <c r="A509" s="35"/>
      <c r="B509" s="36"/>
      <c r="C509" s="205" t="s">
        <v>381</v>
      </c>
      <c r="D509" s="205" t="s">
        <v>146</v>
      </c>
      <c r="E509" s="206" t="s">
        <v>939</v>
      </c>
      <c r="F509" s="207" t="s">
        <v>940</v>
      </c>
      <c r="G509" s="208" t="s">
        <v>424</v>
      </c>
      <c r="H509" s="209">
        <v>5</v>
      </c>
      <c r="I509" s="210"/>
      <c r="J509" s="211">
        <f>ROUND(I509*H509,2)</f>
        <v>0</v>
      </c>
      <c r="K509" s="212"/>
      <c r="L509" s="40"/>
      <c r="M509" s="213" t="s">
        <v>1</v>
      </c>
      <c r="N509" s="214" t="s">
        <v>38</v>
      </c>
      <c r="O509" s="72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7" t="s">
        <v>150</v>
      </c>
      <c r="AT509" s="217" t="s">
        <v>146</v>
      </c>
      <c r="AU509" s="217" t="s">
        <v>83</v>
      </c>
      <c r="AY509" s="18" t="s">
        <v>144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81</v>
      </c>
      <c r="BK509" s="218">
        <f>ROUND(I509*H509,2)</f>
        <v>0</v>
      </c>
      <c r="BL509" s="18" t="s">
        <v>150</v>
      </c>
      <c r="BM509" s="217" t="s">
        <v>395</v>
      </c>
    </row>
    <row r="510" spans="1:65" s="13" customFormat="1" ht="22.5">
      <c r="B510" s="219"/>
      <c r="C510" s="220"/>
      <c r="D510" s="221" t="s">
        <v>152</v>
      </c>
      <c r="E510" s="222" t="s">
        <v>1</v>
      </c>
      <c r="F510" s="223" t="s">
        <v>887</v>
      </c>
      <c r="G510" s="220"/>
      <c r="H510" s="222" t="s">
        <v>1</v>
      </c>
      <c r="I510" s="224"/>
      <c r="J510" s="220"/>
      <c r="K510" s="220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152</v>
      </c>
      <c r="AU510" s="229" t="s">
        <v>83</v>
      </c>
      <c r="AV510" s="13" t="s">
        <v>81</v>
      </c>
      <c r="AW510" s="13" t="s">
        <v>30</v>
      </c>
      <c r="AX510" s="13" t="s">
        <v>73</v>
      </c>
      <c r="AY510" s="229" t="s">
        <v>144</v>
      </c>
    </row>
    <row r="511" spans="1:65" s="13" customFormat="1" ht="11.25">
      <c r="B511" s="219"/>
      <c r="C511" s="220"/>
      <c r="D511" s="221" t="s">
        <v>152</v>
      </c>
      <c r="E511" s="222" t="s">
        <v>1</v>
      </c>
      <c r="F511" s="223" t="s">
        <v>815</v>
      </c>
      <c r="G511" s="220"/>
      <c r="H511" s="222" t="s">
        <v>1</v>
      </c>
      <c r="I511" s="224"/>
      <c r="J511" s="220"/>
      <c r="K511" s="220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152</v>
      </c>
      <c r="AU511" s="229" t="s">
        <v>83</v>
      </c>
      <c r="AV511" s="13" t="s">
        <v>81</v>
      </c>
      <c r="AW511" s="13" t="s">
        <v>30</v>
      </c>
      <c r="AX511" s="13" t="s">
        <v>73</v>
      </c>
      <c r="AY511" s="229" t="s">
        <v>144</v>
      </c>
    </row>
    <row r="512" spans="1:65" s="14" customFormat="1" ht="11.25">
      <c r="B512" s="230"/>
      <c r="C512" s="231"/>
      <c r="D512" s="221" t="s">
        <v>152</v>
      </c>
      <c r="E512" s="232" t="s">
        <v>1</v>
      </c>
      <c r="F512" s="233" t="s">
        <v>176</v>
      </c>
      <c r="G512" s="231"/>
      <c r="H512" s="234">
        <v>5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AT512" s="240" t="s">
        <v>152</v>
      </c>
      <c r="AU512" s="240" t="s">
        <v>83</v>
      </c>
      <c r="AV512" s="14" t="s">
        <v>83</v>
      </c>
      <c r="AW512" s="14" t="s">
        <v>30</v>
      </c>
      <c r="AX512" s="14" t="s">
        <v>73</v>
      </c>
      <c r="AY512" s="240" t="s">
        <v>144</v>
      </c>
    </row>
    <row r="513" spans="1:65" s="15" customFormat="1" ht="11.25">
      <c r="B513" s="241"/>
      <c r="C513" s="242"/>
      <c r="D513" s="221" t="s">
        <v>152</v>
      </c>
      <c r="E513" s="243" t="s">
        <v>1</v>
      </c>
      <c r="F513" s="244" t="s">
        <v>155</v>
      </c>
      <c r="G513" s="242"/>
      <c r="H513" s="245">
        <v>5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AT513" s="251" t="s">
        <v>152</v>
      </c>
      <c r="AU513" s="251" t="s">
        <v>83</v>
      </c>
      <c r="AV513" s="15" t="s">
        <v>150</v>
      </c>
      <c r="AW513" s="15" t="s">
        <v>30</v>
      </c>
      <c r="AX513" s="15" t="s">
        <v>81</v>
      </c>
      <c r="AY513" s="251" t="s">
        <v>144</v>
      </c>
    </row>
    <row r="514" spans="1:65" s="2" customFormat="1" ht="21.75" customHeight="1">
      <c r="A514" s="35"/>
      <c r="B514" s="36"/>
      <c r="C514" s="252" t="s">
        <v>274</v>
      </c>
      <c r="D514" s="252" t="s">
        <v>213</v>
      </c>
      <c r="E514" s="253" t="s">
        <v>792</v>
      </c>
      <c r="F514" s="254" t="s">
        <v>941</v>
      </c>
      <c r="G514" s="255" t="s">
        <v>424</v>
      </c>
      <c r="H514" s="256">
        <v>4</v>
      </c>
      <c r="I514" s="257"/>
      <c r="J514" s="258">
        <f>ROUND(I514*H514,2)</f>
        <v>0</v>
      </c>
      <c r="K514" s="259"/>
      <c r="L514" s="260"/>
      <c r="M514" s="261" t="s">
        <v>1</v>
      </c>
      <c r="N514" s="262" t="s">
        <v>38</v>
      </c>
      <c r="O514" s="72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17" t="s">
        <v>158</v>
      </c>
      <c r="AT514" s="217" t="s">
        <v>213</v>
      </c>
      <c r="AU514" s="217" t="s">
        <v>83</v>
      </c>
      <c r="AY514" s="18" t="s">
        <v>144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8" t="s">
        <v>81</v>
      </c>
      <c r="BK514" s="218">
        <f>ROUND(I514*H514,2)</f>
        <v>0</v>
      </c>
      <c r="BL514" s="18" t="s">
        <v>150</v>
      </c>
      <c r="BM514" s="217" t="s">
        <v>399</v>
      </c>
    </row>
    <row r="515" spans="1:65" s="13" customFormat="1" ht="11.25">
      <c r="B515" s="219"/>
      <c r="C515" s="220"/>
      <c r="D515" s="221" t="s">
        <v>152</v>
      </c>
      <c r="E515" s="222" t="s">
        <v>1</v>
      </c>
      <c r="F515" s="223" t="s">
        <v>858</v>
      </c>
      <c r="G515" s="220"/>
      <c r="H515" s="222" t="s">
        <v>1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152</v>
      </c>
      <c r="AU515" s="229" t="s">
        <v>83</v>
      </c>
      <c r="AV515" s="13" t="s">
        <v>81</v>
      </c>
      <c r="AW515" s="13" t="s">
        <v>30</v>
      </c>
      <c r="AX515" s="13" t="s">
        <v>73</v>
      </c>
      <c r="AY515" s="229" t="s">
        <v>144</v>
      </c>
    </row>
    <row r="516" spans="1:65" s="13" customFormat="1" ht="11.25">
      <c r="B516" s="219"/>
      <c r="C516" s="220"/>
      <c r="D516" s="221" t="s">
        <v>152</v>
      </c>
      <c r="E516" s="222" t="s">
        <v>1</v>
      </c>
      <c r="F516" s="223" t="s">
        <v>815</v>
      </c>
      <c r="G516" s="220"/>
      <c r="H516" s="222" t="s">
        <v>1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152</v>
      </c>
      <c r="AU516" s="229" t="s">
        <v>83</v>
      </c>
      <c r="AV516" s="13" t="s">
        <v>81</v>
      </c>
      <c r="AW516" s="13" t="s">
        <v>30</v>
      </c>
      <c r="AX516" s="13" t="s">
        <v>73</v>
      </c>
      <c r="AY516" s="229" t="s">
        <v>144</v>
      </c>
    </row>
    <row r="517" spans="1:65" s="14" customFormat="1" ht="11.25">
      <c r="B517" s="230"/>
      <c r="C517" s="231"/>
      <c r="D517" s="221" t="s">
        <v>152</v>
      </c>
      <c r="E517" s="232" t="s">
        <v>1</v>
      </c>
      <c r="F517" s="233" t="s">
        <v>859</v>
      </c>
      <c r="G517" s="231"/>
      <c r="H517" s="234">
        <v>2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152</v>
      </c>
      <c r="AU517" s="240" t="s">
        <v>83</v>
      </c>
      <c r="AV517" s="14" t="s">
        <v>83</v>
      </c>
      <c r="AW517" s="14" t="s">
        <v>30</v>
      </c>
      <c r="AX517" s="14" t="s">
        <v>73</v>
      </c>
      <c r="AY517" s="240" t="s">
        <v>144</v>
      </c>
    </row>
    <row r="518" spans="1:65" s="14" customFormat="1" ht="11.25">
      <c r="B518" s="230"/>
      <c r="C518" s="231"/>
      <c r="D518" s="221" t="s">
        <v>152</v>
      </c>
      <c r="E518" s="232" t="s">
        <v>1</v>
      </c>
      <c r="F518" s="233" t="s">
        <v>860</v>
      </c>
      <c r="G518" s="231"/>
      <c r="H518" s="234">
        <v>2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152</v>
      </c>
      <c r="AU518" s="240" t="s">
        <v>83</v>
      </c>
      <c r="AV518" s="14" t="s">
        <v>83</v>
      </c>
      <c r="AW518" s="14" t="s">
        <v>30</v>
      </c>
      <c r="AX518" s="14" t="s">
        <v>73</v>
      </c>
      <c r="AY518" s="240" t="s">
        <v>144</v>
      </c>
    </row>
    <row r="519" spans="1:65" s="16" customFormat="1" ht="11.25">
      <c r="B519" s="268"/>
      <c r="C519" s="269"/>
      <c r="D519" s="221" t="s">
        <v>152</v>
      </c>
      <c r="E519" s="270" t="s">
        <v>1</v>
      </c>
      <c r="F519" s="271" t="s">
        <v>769</v>
      </c>
      <c r="G519" s="269"/>
      <c r="H519" s="272">
        <v>4</v>
      </c>
      <c r="I519" s="273"/>
      <c r="J519" s="269"/>
      <c r="K519" s="269"/>
      <c r="L519" s="274"/>
      <c r="M519" s="275"/>
      <c r="N519" s="276"/>
      <c r="O519" s="276"/>
      <c r="P519" s="276"/>
      <c r="Q519" s="276"/>
      <c r="R519" s="276"/>
      <c r="S519" s="276"/>
      <c r="T519" s="277"/>
      <c r="AT519" s="278" t="s">
        <v>152</v>
      </c>
      <c r="AU519" s="278" t="s">
        <v>83</v>
      </c>
      <c r="AV519" s="16" t="s">
        <v>160</v>
      </c>
      <c r="AW519" s="16" t="s">
        <v>30</v>
      </c>
      <c r="AX519" s="16" t="s">
        <v>73</v>
      </c>
      <c r="AY519" s="278" t="s">
        <v>144</v>
      </c>
    </row>
    <row r="520" spans="1:65" s="15" customFormat="1" ht="11.25">
      <c r="B520" s="241"/>
      <c r="C520" s="242"/>
      <c r="D520" s="221" t="s">
        <v>152</v>
      </c>
      <c r="E520" s="243" t="s">
        <v>1</v>
      </c>
      <c r="F520" s="244" t="s">
        <v>155</v>
      </c>
      <c r="G520" s="242"/>
      <c r="H520" s="245">
        <v>4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AT520" s="251" t="s">
        <v>152</v>
      </c>
      <c r="AU520" s="251" t="s">
        <v>83</v>
      </c>
      <c r="AV520" s="15" t="s">
        <v>150</v>
      </c>
      <c r="AW520" s="15" t="s">
        <v>30</v>
      </c>
      <c r="AX520" s="15" t="s">
        <v>81</v>
      </c>
      <c r="AY520" s="251" t="s">
        <v>144</v>
      </c>
    </row>
    <row r="521" spans="1:65" s="2" customFormat="1" ht="21.75" customHeight="1">
      <c r="A521" s="35"/>
      <c r="B521" s="36"/>
      <c r="C521" s="252" t="s">
        <v>392</v>
      </c>
      <c r="D521" s="252" t="s">
        <v>213</v>
      </c>
      <c r="E521" s="253" t="s">
        <v>942</v>
      </c>
      <c r="F521" s="254" t="s">
        <v>943</v>
      </c>
      <c r="G521" s="255" t="s">
        <v>424</v>
      </c>
      <c r="H521" s="256">
        <v>20</v>
      </c>
      <c r="I521" s="257"/>
      <c r="J521" s="258">
        <f>ROUND(I521*H521,2)</f>
        <v>0</v>
      </c>
      <c r="K521" s="259"/>
      <c r="L521" s="260"/>
      <c r="M521" s="261" t="s">
        <v>1</v>
      </c>
      <c r="N521" s="262" t="s">
        <v>38</v>
      </c>
      <c r="O521" s="72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17" t="s">
        <v>158</v>
      </c>
      <c r="AT521" s="217" t="s">
        <v>213</v>
      </c>
      <c r="AU521" s="217" t="s">
        <v>83</v>
      </c>
      <c r="AY521" s="18" t="s">
        <v>144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8" t="s">
        <v>81</v>
      </c>
      <c r="BK521" s="218">
        <f>ROUND(I521*H521,2)</f>
        <v>0</v>
      </c>
      <c r="BL521" s="18" t="s">
        <v>150</v>
      </c>
      <c r="BM521" s="217" t="s">
        <v>405</v>
      </c>
    </row>
    <row r="522" spans="1:65" s="13" customFormat="1" ht="11.25">
      <c r="B522" s="219"/>
      <c r="C522" s="220"/>
      <c r="D522" s="221" t="s">
        <v>152</v>
      </c>
      <c r="E522" s="222" t="s">
        <v>1</v>
      </c>
      <c r="F522" s="223" t="s">
        <v>858</v>
      </c>
      <c r="G522" s="220"/>
      <c r="H522" s="222" t="s">
        <v>1</v>
      </c>
      <c r="I522" s="224"/>
      <c r="J522" s="220"/>
      <c r="K522" s="220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152</v>
      </c>
      <c r="AU522" s="229" t="s">
        <v>83</v>
      </c>
      <c r="AV522" s="13" t="s">
        <v>81</v>
      </c>
      <c r="AW522" s="13" t="s">
        <v>30</v>
      </c>
      <c r="AX522" s="13" t="s">
        <v>73</v>
      </c>
      <c r="AY522" s="229" t="s">
        <v>144</v>
      </c>
    </row>
    <row r="523" spans="1:65" s="13" customFormat="1" ht="11.25">
      <c r="B523" s="219"/>
      <c r="C523" s="220"/>
      <c r="D523" s="221" t="s">
        <v>152</v>
      </c>
      <c r="E523" s="222" t="s">
        <v>1</v>
      </c>
      <c r="F523" s="223" t="s">
        <v>815</v>
      </c>
      <c r="G523" s="220"/>
      <c r="H523" s="222" t="s">
        <v>1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152</v>
      </c>
      <c r="AU523" s="229" t="s">
        <v>83</v>
      </c>
      <c r="AV523" s="13" t="s">
        <v>81</v>
      </c>
      <c r="AW523" s="13" t="s">
        <v>30</v>
      </c>
      <c r="AX523" s="13" t="s">
        <v>73</v>
      </c>
      <c r="AY523" s="229" t="s">
        <v>144</v>
      </c>
    </row>
    <row r="524" spans="1:65" s="14" customFormat="1" ht="11.25">
      <c r="B524" s="230"/>
      <c r="C524" s="231"/>
      <c r="D524" s="221" t="s">
        <v>152</v>
      </c>
      <c r="E524" s="232" t="s">
        <v>1</v>
      </c>
      <c r="F524" s="233" t="s">
        <v>944</v>
      </c>
      <c r="G524" s="231"/>
      <c r="H524" s="234">
        <v>8</v>
      </c>
      <c r="I524" s="235"/>
      <c r="J524" s="231"/>
      <c r="K524" s="231"/>
      <c r="L524" s="236"/>
      <c r="M524" s="237"/>
      <c r="N524" s="238"/>
      <c r="O524" s="238"/>
      <c r="P524" s="238"/>
      <c r="Q524" s="238"/>
      <c r="R524" s="238"/>
      <c r="S524" s="238"/>
      <c r="T524" s="239"/>
      <c r="AT524" s="240" t="s">
        <v>152</v>
      </c>
      <c r="AU524" s="240" t="s">
        <v>83</v>
      </c>
      <c r="AV524" s="14" t="s">
        <v>83</v>
      </c>
      <c r="AW524" s="14" t="s">
        <v>30</v>
      </c>
      <c r="AX524" s="14" t="s">
        <v>73</v>
      </c>
      <c r="AY524" s="240" t="s">
        <v>144</v>
      </c>
    </row>
    <row r="525" spans="1:65" s="14" customFormat="1" ht="11.25">
      <c r="B525" s="230"/>
      <c r="C525" s="231"/>
      <c r="D525" s="221" t="s">
        <v>152</v>
      </c>
      <c r="E525" s="232" t="s">
        <v>1</v>
      </c>
      <c r="F525" s="233" t="s">
        <v>945</v>
      </c>
      <c r="G525" s="231"/>
      <c r="H525" s="234">
        <v>12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AT525" s="240" t="s">
        <v>152</v>
      </c>
      <c r="AU525" s="240" t="s">
        <v>83</v>
      </c>
      <c r="AV525" s="14" t="s">
        <v>83</v>
      </c>
      <c r="AW525" s="14" t="s">
        <v>30</v>
      </c>
      <c r="AX525" s="14" t="s">
        <v>73</v>
      </c>
      <c r="AY525" s="240" t="s">
        <v>144</v>
      </c>
    </row>
    <row r="526" spans="1:65" s="16" customFormat="1" ht="11.25">
      <c r="B526" s="268"/>
      <c r="C526" s="269"/>
      <c r="D526" s="221" t="s">
        <v>152</v>
      </c>
      <c r="E526" s="270" t="s">
        <v>1</v>
      </c>
      <c r="F526" s="271" t="s">
        <v>769</v>
      </c>
      <c r="G526" s="269"/>
      <c r="H526" s="272">
        <v>20</v>
      </c>
      <c r="I526" s="273"/>
      <c r="J526" s="269"/>
      <c r="K526" s="269"/>
      <c r="L526" s="274"/>
      <c r="M526" s="275"/>
      <c r="N526" s="276"/>
      <c r="O526" s="276"/>
      <c r="P526" s="276"/>
      <c r="Q526" s="276"/>
      <c r="R526" s="276"/>
      <c r="S526" s="276"/>
      <c r="T526" s="277"/>
      <c r="AT526" s="278" t="s">
        <v>152</v>
      </c>
      <c r="AU526" s="278" t="s">
        <v>83</v>
      </c>
      <c r="AV526" s="16" t="s">
        <v>160</v>
      </c>
      <c r="AW526" s="16" t="s">
        <v>30</v>
      </c>
      <c r="AX526" s="16" t="s">
        <v>73</v>
      </c>
      <c r="AY526" s="278" t="s">
        <v>144</v>
      </c>
    </row>
    <row r="527" spans="1:65" s="15" customFormat="1" ht="11.25">
      <c r="B527" s="241"/>
      <c r="C527" s="242"/>
      <c r="D527" s="221" t="s">
        <v>152</v>
      </c>
      <c r="E527" s="243" t="s">
        <v>1</v>
      </c>
      <c r="F527" s="244" t="s">
        <v>155</v>
      </c>
      <c r="G527" s="242"/>
      <c r="H527" s="245">
        <v>20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AT527" s="251" t="s">
        <v>152</v>
      </c>
      <c r="AU527" s="251" t="s">
        <v>83</v>
      </c>
      <c r="AV527" s="15" t="s">
        <v>150</v>
      </c>
      <c r="AW527" s="15" t="s">
        <v>30</v>
      </c>
      <c r="AX527" s="15" t="s">
        <v>81</v>
      </c>
      <c r="AY527" s="251" t="s">
        <v>144</v>
      </c>
    </row>
    <row r="528" spans="1:65" s="2" customFormat="1" ht="16.5" customHeight="1">
      <c r="A528" s="35"/>
      <c r="B528" s="36"/>
      <c r="C528" s="205" t="s">
        <v>280</v>
      </c>
      <c r="D528" s="205" t="s">
        <v>146</v>
      </c>
      <c r="E528" s="206" t="s">
        <v>946</v>
      </c>
      <c r="F528" s="207" t="s">
        <v>947</v>
      </c>
      <c r="G528" s="208" t="s">
        <v>264</v>
      </c>
      <c r="H528" s="209">
        <v>186</v>
      </c>
      <c r="I528" s="210"/>
      <c r="J528" s="211">
        <f>ROUND(I528*H528,2)</f>
        <v>0</v>
      </c>
      <c r="K528" s="212"/>
      <c r="L528" s="40"/>
      <c r="M528" s="213" t="s">
        <v>1</v>
      </c>
      <c r="N528" s="214" t="s">
        <v>38</v>
      </c>
      <c r="O528" s="72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17" t="s">
        <v>150</v>
      </c>
      <c r="AT528" s="217" t="s">
        <v>146</v>
      </c>
      <c r="AU528" s="217" t="s">
        <v>83</v>
      </c>
      <c r="AY528" s="18" t="s">
        <v>144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8" t="s">
        <v>81</v>
      </c>
      <c r="BK528" s="218">
        <f>ROUND(I528*H528,2)</f>
        <v>0</v>
      </c>
      <c r="BL528" s="18" t="s">
        <v>150</v>
      </c>
      <c r="BM528" s="217" t="s">
        <v>409</v>
      </c>
    </row>
    <row r="529" spans="1:65" s="13" customFormat="1" ht="11.25">
      <c r="B529" s="219"/>
      <c r="C529" s="220"/>
      <c r="D529" s="221" t="s">
        <v>152</v>
      </c>
      <c r="E529" s="222" t="s">
        <v>1</v>
      </c>
      <c r="F529" s="223" t="s">
        <v>948</v>
      </c>
      <c r="G529" s="220"/>
      <c r="H529" s="222" t="s">
        <v>1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152</v>
      </c>
      <c r="AU529" s="229" t="s">
        <v>83</v>
      </c>
      <c r="AV529" s="13" t="s">
        <v>81</v>
      </c>
      <c r="AW529" s="13" t="s">
        <v>30</v>
      </c>
      <c r="AX529" s="13" t="s">
        <v>73</v>
      </c>
      <c r="AY529" s="229" t="s">
        <v>144</v>
      </c>
    </row>
    <row r="530" spans="1:65" s="13" customFormat="1" ht="11.25">
      <c r="B530" s="219"/>
      <c r="C530" s="220"/>
      <c r="D530" s="221" t="s">
        <v>152</v>
      </c>
      <c r="E530" s="222" t="s">
        <v>1</v>
      </c>
      <c r="F530" s="223" t="s">
        <v>949</v>
      </c>
      <c r="G530" s="220"/>
      <c r="H530" s="222" t="s">
        <v>1</v>
      </c>
      <c r="I530" s="224"/>
      <c r="J530" s="220"/>
      <c r="K530" s="220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152</v>
      </c>
      <c r="AU530" s="229" t="s">
        <v>83</v>
      </c>
      <c r="AV530" s="13" t="s">
        <v>81</v>
      </c>
      <c r="AW530" s="13" t="s">
        <v>30</v>
      </c>
      <c r="AX530" s="13" t="s">
        <v>73</v>
      </c>
      <c r="AY530" s="229" t="s">
        <v>144</v>
      </c>
    </row>
    <row r="531" spans="1:65" s="13" customFormat="1" ht="11.25">
      <c r="B531" s="219"/>
      <c r="C531" s="220"/>
      <c r="D531" s="221" t="s">
        <v>152</v>
      </c>
      <c r="E531" s="222" t="s">
        <v>1</v>
      </c>
      <c r="F531" s="223" t="s">
        <v>815</v>
      </c>
      <c r="G531" s="220"/>
      <c r="H531" s="222" t="s">
        <v>1</v>
      </c>
      <c r="I531" s="224"/>
      <c r="J531" s="220"/>
      <c r="K531" s="220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152</v>
      </c>
      <c r="AU531" s="229" t="s">
        <v>83</v>
      </c>
      <c r="AV531" s="13" t="s">
        <v>81</v>
      </c>
      <c r="AW531" s="13" t="s">
        <v>30</v>
      </c>
      <c r="AX531" s="13" t="s">
        <v>73</v>
      </c>
      <c r="AY531" s="229" t="s">
        <v>144</v>
      </c>
    </row>
    <row r="532" spans="1:65" s="14" customFormat="1" ht="11.25">
      <c r="B532" s="230"/>
      <c r="C532" s="231"/>
      <c r="D532" s="221" t="s">
        <v>152</v>
      </c>
      <c r="E532" s="232" t="s">
        <v>1</v>
      </c>
      <c r="F532" s="233" t="s">
        <v>950</v>
      </c>
      <c r="G532" s="231"/>
      <c r="H532" s="234">
        <v>151</v>
      </c>
      <c r="I532" s="235"/>
      <c r="J532" s="231"/>
      <c r="K532" s="231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152</v>
      </c>
      <c r="AU532" s="240" t="s">
        <v>83</v>
      </c>
      <c r="AV532" s="14" t="s">
        <v>83</v>
      </c>
      <c r="AW532" s="14" t="s">
        <v>30</v>
      </c>
      <c r="AX532" s="14" t="s">
        <v>73</v>
      </c>
      <c r="AY532" s="240" t="s">
        <v>144</v>
      </c>
    </row>
    <row r="533" spans="1:65" s="14" customFormat="1" ht="11.25">
      <c r="B533" s="230"/>
      <c r="C533" s="231"/>
      <c r="D533" s="221" t="s">
        <v>152</v>
      </c>
      <c r="E533" s="232" t="s">
        <v>1</v>
      </c>
      <c r="F533" s="233" t="s">
        <v>951</v>
      </c>
      <c r="G533" s="231"/>
      <c r="H533" s="234">
        <v>35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AT533" s="240" t="s">
        <v>152</v>
      </c>
      <c r="AU533" s="240" t="s">
        <v>83</v>
      </c>
      <c r="AV533" s="14" t="s">
        <v>83</v>
      </c>
      <c r="AW533" s="14" t="s">
        <v>30</v>
      </c>
      <c r="AX533" s="14" t="s">
        <v>73</v>
      </c>
      <c r="AY533" s="240" t="s">
        <v>144</v>
      </c>
    </row>
    <row r="534" spans="1:65" s="15" customFormat="1" ht="11.25">
      <c r="B534" s="241"/>
      <c r="C534" s="242"/>
      <c r="D534" s="221" t="s">
        <v>152</v>
      </c>
      <c r="E534" s="243" t="s">
        <v>1</v>
      </c>
      <c r="F534" s="244" t="s">
        <v>155</v>
      </c>
      <c r="G534" s="242"/>
      <c r="H534" s="245">
        <v>186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AT534" s="251" t="s">
        <v>152</v>
      </c>
      <c r="AU534" s="251" t="s">
        <v>83</v>
      </c>
      <c r="AV534" s="15" t="s">
        <v>150</v>
      </c>
      <c r="AW534" s="15" t="s">
        <v>30</v>
      </c>
      <c r="AX534" s="15" t="s">
        <v>81</v>
      </c>
      <c r="AY534" s="251" t="s">
        <v>144</v>
      </c>
    </row>
    <row r="535" spans="1:65" s="2" customFormat="1" ht="16.5" customHeight="1">
      <c r="A535" s="35"/>
      <c r="B535" s="36"/>
      <c r="C535" s="205" t="s">
        <v>402</v>
      </c>
      <c r="D535" s="205" t="s">
        <v>146</v>
      </c>
      <c r="E535" s="206" t="s">
        <v>717</v>
      </c>
      <c r="F535" s="207" t="s">
        <v>952</v>
      </c>
      <c r="G535" s="208" t="s">
        <v>264</v>
      </c>
      <c r="H535" s="209">
        <v>151</v>
      </c>
      <c r="I535" s="210"/>
      <c r="J535" s="211">
        <f>ROUND(I535*H535,2)</f>
        <v>0</v>
      </c>
      <c r="K535" s="212"/>
      <c r="L535" s="40"/>
      <c r="M535" s="213" t="s">
        <v>1</v>
      </c>
      <c r="N535" s="214" t="s">
        <v>38</v>
      </c>
      <c r="O535" s="72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17" t="s">
        <v>150</v>
      </c>
      <c r="AT535" s="217" t="s">
        <v>146</v>
      </c>
      <c r="AU535" s="217" t="s">
        <v>83</v>
      </c>
      <c r="AY535" s="18" t="s">
        <v>144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8" t="s">
        <v>81</v>
      </c>
      <c r="BK535" s="218">
        <f>ROUND(I535*H535,2)</f>
        <v>0</v>
      </c>
      <c r="BL535" s="18" t="s">
        <v>150</v>
      </c>
      <c r="BM535" s="217" t="s">
        <v>414</v>
      </c>
    </row>
    <row r="536" spans="1:65" s="13" customFormat="1" ht="11.25">
      <c r="B536" s="219"/>
      <c r="C536" s="220"/>
      <c r="D536" s="221" t="s">
        <v>152</v>
      </c>
      <c r="E536" s="222" t="s">
        <v>1</v>
      </c>
      <c r="F536" s="223" t="s">
        <v>953</v>
      </c>
      <c r="G536" s="220"/>
      <c r="H536" s="222" t="s">
        <v>1</v>
      </c>
      <c r="I536" s="224"/>
      <c r="J536" s="220"/>
      <c r="K536" s="220"/>
      <c r="L536" s="225"/>
      <c r="M536" s="226"/>
      <c r="N536" s="227"/>
      <c r="O536" s="227"/>
      <c r="P536" s="227"/>
      <c r="Q536" s="227"/>
      <c r="R536" s="227"/>
      <c r="S536" s="227"/>
      <c r="T536" s="228"/>
      <c r="AT536" s="229" t="s">
        <v>152</v>
      </c>
      <c r="AU536" s="229" t="s">
        <v>83</v>
      </c>
      <c r="AV536" s="13" t="s">
        <v>81</v>
      </c>
      <c r="AW536" s="13" t="s">
        <v>30</v>
      </c>
      <c r="AX536" s="13" t="s">
        <v>73</v>
      </c>
      <c r="AY536" s="229" t="s">
        <v>144</v>
      </c>
    </row>
    <row r="537" spans="1:65" s="13" customFormat="1" ht="11.25">
      <c r="B537" s="219"/>
      <c r="C537" s="220"/>
      <c r="D537" s="221" t="s">
        <v>152</v>
      </c>
      <c r="E537" s="222" t="s">
        <v>1</v>
      </c>
      <c r="F537" s="223" t="s">
        <v>815</v>
      </c>
      <c r="G537" s="220"/>
      <c r="H537" s="222" t="s">
        <v>1</v>
      </c>
      <c r="I537" s="224"/>
      <c r="J537" s="220"/>
      <c r="K537" s="220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152</v>
      </c>
      <c r="AU537" s="229" t="s">
        <v>83</v>
      </c>
      <c r="AV537" s="13" t="s">
        <v>81</v>
      </c>
      <c r="AW537" s="13" t="s">
        <v>30</v>
      </c>
      <c r="AX537" s="13" t="s">
        <v>73</v>
      </c>
      <c r="AY537" s="229" t="s">
        <v>144</v>
      </c>
    </row>
    <row r="538" spans="1:65" s="14" customFormat="1" ht="11.25">
      <c r="B538" s="230"/>
      <c r="C538" s="231"/>
      <c r="D538" s="221" t="s">
        <v>152</v>
      </c>
      <c r="E538" s="232" t="s">
        <v>1</v>
      </c>
      <c r="F538" s="233" t="s">
        <v>888</v>
      </c>
      <c r="G538" s="231"/>
      <c r="H538" s="234">
        <v>151</v>
      </c>
      <c r="I538" s="235"/>
      <c r="J538" s="231"/>
      <c r="K538" s="231"/>
      <c r="L538" s="236"/>
      <c r="M538" s="237"/>
      <c r="N538" s="238"/>
      <c r="O538" s="238"/>
      <c r="P538" s="238"/>
      <c r="Q538" s="238"/>
      <c r="R538" s="238"/>
      <c r="S538" s="238"/>
      <c r="T538" s="239"/>
      <c r="AT538" s="240" t="s">
        <v>152</v>
      </c>
      <c r="AU538" s="240" t="s">
        <v>83</v>
      </c>
      <c r="AV538" s="14" t="s">
        <v>83</v>
      </c>
      <c r="AW538" s="14" t="s">
        <v>30</v>
      </c>
      <c r="AX538" s="14" t="s">
        <v>73</v>
      </c>
      <c r="AY538" s="240" t="s">
        <v>144</v>
      </c>
    </row>
    <row r="539" spans="1:65" s="15" customFormat="1" ht="11.25">
      <c r="B539" s="241"/>
      <c r="C539" s="242"/>
      <c r="D539" s="221" t="s">
        <v>152</v>
      </c>
      <c r="E539" s="243" t="s">
        <v>1</v>
      </c>
      <c r="F539" s="244" t="s">
        <v>155</v>
      </c>
      <c r="G539" s="242"/>
      <c r="H539" s="245">
        <v>151</v>
      </c>
      <c r="I539" s="246"/>
      <c r="J539" s="242"/>
      <c r="K539" s="242"/>
      <c r="L539" s="247"/>
      <c r="M539" s="248"/>
      <c r="N539" s="249"/>
      <c r="O539" s="249"/>
      <c r="P539" s="249"/>
      <c r="Q539" s="249"/>
      <c r="R539" s="249"/>
      <c r="S539" s="249"/>
      <c r="T539" s="250"/>
      <c r="AT539" s="251" t="s">
        <v>152</v>
      </c>
      <c r="AU539" s="251" t="s">
        <v>83</v>
      </c>
      <c r="AV539" s="15" t="s">
        <v>150</v>
      </c>
      <c r="AW539" s="15" t="s">
        <v>30</v>
      </c>
      <c r="AX539" s="15" t="s">
        <v>81</v>
      </c>
      <c r="AY539" s="251" t="s">
        <v>144</v>
      </c>
    </row>
    <row r="540" spans="1:65" s="2" customFormat="1" ht="16.5" customHeight="1">
      <c r="A540" s="35"/>
      <c r="B540" s="36"/>
      <c r="C540" s="205" t="s">
        <v>284</v>
      </c>
      <c r="D540" s="205" t="s">
        <v>146</v>
      </c>
      <c r="E540" s="206" t="s">
        <v>720</v>
      </c>
      <c r="F540" s="207" t="s">
        <v>954</v>
      </c>
      <c r="G540" s="208" t="s">
        <v>424</v>
      </c>
      <c r="H540" s="209">
        <v>1</v>
      </c>
      <c r="I540" s="210"/>
      <c r="J540" s="211">
        <f>ROUND(I540*H540,2)</f>
        <v>0</v>
      </c>
      <c r="K540" s="212"/>
      <c r="L540" s="40"/>
      <c r="M540" s="213" t="s">
        <v>1</v>
      </c>
      <c r="N540" s="214" t="s">
        <v>38</v>
      </c>
      <c r="O540" s="72"/>
      <c r="P540" s="215">
        <f>O540*H540</f>
        <v>0</v>
      </c>
      <c r="Q540" s="215">
        <v>0</v>
      </c>
      <c r="R540" s="215">
        <f>Q540*H540</f>
        <v>0</v>
      </c>
      <c r="S540" s="215">
        <v>0</v>
      </c>
      <c r="T540" s="216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17" t="s">
        <v>150</v>
      </c>
      <c r="AT540" s="217" t="s">
        <v>146</v>
      </c>
      <c r="AU540" s="217" t="s">
        <v>83</v>
      </c>
      <c r="AY540" s="18" t="s">
        <v>144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8" t="s">
        <v>81</v>
      </c>
      <c r="BK540" s="218">
        <f>ROUND(I540*H540,2)</f>
        <v>0</v>
      </c>
      <c r="BL540" s="18" t="s">
        <v>150</v>
      </c>
      <c r="BM540" s="217" t="s">
        <v>418</v>
      </c>
    </row>
    <row r="541" spans="1:65" s="13" customFormat="1" ht="11.25">
      <c r="B541" s="219"/>
      <c r="C541" s="220"/>
      <c r="D541" s="221" t="s">
        <v>152</v>
      </c>
      <c r="E541" s="222" t="s">
        <v>1</v>
      </c>
      <c r="F541" s="223" t="s">
        <v>955</v>
      </c>
      <c r="G541" s="220"/>
      <c r="H541" s="222" t="s">
        <v>1</v>
      </c>
      <c r="I541" s="224"/>
      <c r="J541" s="220"/>
      <c r="K541" s="220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152</v>
      </c>
      <c r="AU541" s="229" t="s">
        <v>83</v>
      </c>
      <c r="AV541" s="13" t="s">
        <v>81</v>
      </c>
      <c r="AW541" s="13" t="s">
        <v>30</v>
      </c>
      <c r="AX541" s="13" t="s">
        <v>73</v>
      </c>
      <c r="AY541" s="229" t="s">
        <v>144</v>
      </c>
    </row>
    <row r="542" spans="1:65" s="13" customFormat="1" ht="11.25">
      <c r="B542" s="219"/>
      <c r="C542" s="220"/>
      <c r="D542" s="221" t="s">
        <v>152</v>
      </c>
      <c r="E542" s="222" t="s">
        <v>1</v>
      </c>
      <c r="F542" s="223" t="s">
        <v>566</v>
      </c>
      <c r="G542" s="220"/>
      <c r="H542" s="222" t="s">
        <v>1</v>
      </c>
      <c r="I542" s="224"/>
      <c r="J542" s="220"/>
      <c r="K542" s="220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152</v>
      </c>
      <c r="AU542" s="229" t="s">
        <v>83</v>
      </c>
      <c r="AV542" s="13" t="s">
        <v>81</v>
      </c>
      <c r="AW542" s="13" t="s">
        <v>30</v>
      </c>
      <c r="AX542" s="13" t="s">
        <v>73</v>
      </c>
      <c r="AY542" s="229" t="s">
        <v>144</v>
      </c>
    </row>
    <row r="543" spans="1:65" s="14" customFormat="1" ht="11.25">
      <c r="B543" s="230"/>
      <c r="C543" s="231"/>
      <c r="D543" s="221" t="s">
        <v>152</v>
      </c>
      <c r="E543" s="232" t="s">
        <v>1</v>
      </c>
      <c r="F543" s="233" t="s">
        <v>81</v>
      </c>
      <c r="G543" s="231"/>
      <c r="H543" s="234">
        <v>1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152</v>
      </c>
      <c r="AU543" s="240" t="s">
        <v>83</v>
      </c>
      <c r="AV543" s="14" t="s">
        <v>83</v>
      </c>
      <c r="AW543" s="14" t="s">
        <v>30</v>
      </c>
      <c r="AX543" s="14" t="s">
        <v>73</v>
      </c>
      <c r="AY543" s="240" t="s">
        <v>144</v>
      </c>
    </row>
    <row r="544" spans="1:65" s="15" customFormat="1" ht="11.25">
      <c r="B544" s="241"/>
      <c r="C544" s="242"/>
      <c r="D544" s="221" t="s">
        <v>152</v>
      </c>
      <c r="E544" s="243" t="s">
        <v>1</v>
      </c>
      <c r="F544" s="244" t="s">
        <v>155</v>
      </c>
      <c r="G544" s="242"/>
      <c r="H544" s="245">
        <v>1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AT544" s="251" t="s">
        <v>152</v>
      </c>
      <c r="AU544" s="251" t="s">
        <v>83</v>
      </c>
      <c r="AV544" s="15" t="s">
        <v>150</v>
      </c>
      <c r="AW544" s="15" t="s">
        <v>30</v>
      </c>
      <c r="AX544" s="15" t="s">
        <v>81</v>
      </c>
      <c r="AY544" s="251" t="s">
        <v>144</v>
      </c>
    </row>
    <row r="545" spans="1:65" s="12" customFormat="1" ht="22.9" customHeight="1">
      <c r="B545" s="189"/>
      <c r="C545" s="190"/>
      <c r="D545" s="191" t="s">
        <v>72</v>
      </c>
      <c r="E545" s="203" t="s">
        <v>726</v>
      </c>
      <c r="F545" s="203" t="s">
        <v>544</v>
      </c>
      <c r="G545" s="190"/>
      <c r="H545" s="190"/>
      <c r="I545" s="193"/>
      <c r="J545" s="204">
        <f>BK545</f>
        <v>0</v>
      </c>
      <c r="K545" s="190"/>
      <c r="L545" s="195"/>
      <c r="M545" s="196"/>
      <c r="N545" s="197"/>
      <c r="O545" s="197"/>
      <c r="P545" s="198">
        <f>P546</f>
        <v>0</v>
      </c>
      <c r="Q545" s="197"/>
      <c r="R545" s="198">
        <f>R546</f>
        <v>0</v>
      </c>
      <c r="S545" s="197"/>
      <c r="T545" s="199">
        <f>T546</f>
        <v>0</v>
      </c>
      <c r="AR545" s="200" t="s">
        <v>81</v>
      </c>
      <c r="AT545" s="201" t="s">
        <v>72</v>
      </c>
      <c r="AU545" s="201" t="s">
        <v>81</v>
      </c>
      <c r="AY545" s="200" t="s">
        <v>144</v>
      </c>
      <c r="BK545" s="202">
        <f>BK546</f>
        <v>0</v>
      </c>
    </row>
    <row r="546" spans="1:65" s="2" customFormat="1" ht="21.75" customHeight="1">
      <c r="A546" s="35"/>
      <c r="B546" s="36"/>
      <c r="C546" s="205" t="s">
        <v>411</v>
      </c>
      <c r="D546" s="205" t="s">
        <v>146</v>
      </c>
      <c r="E546" s="206" t="s">
        <v>552</v>
      </c>
      <c r="F546" s="207" t="s">
        <v>553</v>
      </c>
      <c r="G546" s="208" t="s">
        <v>216</v>
      </c>
      <c r="H546" s="209">
        <v>15</v>
      </c>
      <c r="I546" s="210"/>
      <c r="J546" s="211">
        <f>ROUND(I546*H546,2)</f>
        <v>0</v>
      </c>
      <c r="K546" s="212"/>
      <c r="L546" s="40"/>
      <c r="M546" s="263" t="s">
        <v>1</v>
      </c>
      <c r="N546" s="264" t="s">
        <v>38</v>
      </c>
      <c r="O546" s="265"/>
      <c r="P546" s="266">
        <f>O546*H546</f>
        <v>0</v>
      </c>
      <c r="Q546" s="266">
        <v>0</v>
      </c>
      <c r="R546" s="266">
        <f>Q546*H546</f>
        <v>0</v>
      </c>
      <c r="S546" s="266">
        <v>0</v>
      </c>
      <c r="T546" s="26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17" t="s">
        <v>150</v>
      </c>
      <c r="AT546" s="217" t="s">
        <v>146</v>
      </c>
      <c r="AU546" s="217" t="s">
        <v>83</v>
      </c>
      <c r="AY546" s="18" t="s">
        <v>144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8" t="s">
        <v>81</v>
      </c>
      <c r="BK546" s="218">
        <f>ROUND(I546*H546,2)</f>
        <v>0</v>
      </c>
      <c r="BL546" s="18" t="s">
        <v>150</v>
      </c>
      <c r="BM546" s="217" t="s">
        <v>442</v>
      </c>
    </row>
    <row r="547" spans="1:65" s="2" customFormat="1" ht="6.95" customHeight="1">
      <c r="A547" s="35"/>
      <c r="B547" s="55"/>
      <c r="C547" s="56"/>
      <c r="D547" s="56"/>
      <c r="E547" s="56"/>
      <c r="F547" s="56"/>
      <c r="G547" s="56"/>
      <c r="H547" s="56"/>
      <c r="I547" s="153"/>
      <c r="J547" s="56"/>
      <c r="K547" s="56"/>
      <c r="L547" s="40"/>
      <c r="M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</row>
  </sheetData>
  <sheetProtection algorithmName="SHA-512" hashValue="TK1mXDlv9OAG2mysmHiBvyu3jleMkDlEsKOww0jX/SVvY8JSFoUBRg9xS5DyUbdjBumXjwg7Hh0n3SsE13M8vw==" saltValue="lBh41+UDULdVd1v+tqykyi6cdr178RvA8uuHRSCOmrFUk1aHelsEzkUorHcjdylHvoqOLtstrtjHbJt2n13ofw==" spinCount="100000" sheet="1" objects="1" scenarios="1" formatColumns="0" formatRows="0" autoFilter="0"/>
  <autoFilter ref="C120:K54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95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956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ROUND((SUM(BE123:BE473)),  2)</f>
        <v>0</v>
      </c>
      <c r="G33" s="35"/>
      <c r="H33" s="35"/>
      <c r="I33" s="132">
        <v>0.21</v>
      </c>
      <c r="J33" s="131">
        <f>ROUND(((SUM(BE123:BE473))*I33),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ROUND((SUM(BF123:BF473)),  2)</f>
        <v>0</v>
      </c>
      <c r="G34" s="35"/>
      <c r="H34" s="35"/>
      <c r="I34" s="132">
        <v>0.15</v>
      </c>
      <c r="J34" s="131">
        <f>ROUND(((SUM(BF123:BF473))*I34),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ROUND((SUM(BG123:BG473)),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ROUND((SUM(BH123:BH473)),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ROUND((SUM(BI123:BI473)),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 -04-1 - Sběrače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J301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124</v>
      </c>
      <c r="E100" s="172"/>
      <c r="F100" s="172"/>
      <c r="G100" s="172"/>
      <c r="H100" s="172"/>
      <c r="I100" s="173"/>
      <c r="J100" s="174">
        <f>J315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126</v>
      </c>
      <c r="E101" s="172"/>
      <c r="F101" s="172"/>
      <c r="G101" s="172"/>
      <c r="H101" s="172"/>
      <c r="I101" s="173"/>
      <c r="J101" s="174">
        <f>J355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127</v>
      </c>
      <c r="E102" s="172"/>
      <c r="F102" s="172"/>
      <c r="G102" s="172"/>
      <c r="H102" s="172"/>
      <c r="I102" s="173"/>
      <c r="J102" s="174">
        <f>J471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556</v>
      </c>
      <c r="E103" s="172"/>
      <c r="F103" s="172"/>
      <c r="G103" s="172"/>
      <c r="H103" s="172"/>
      <c r="I103" s="173"/>
      <c r="J103" s="174">
        <f>J472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129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35" t="str">
        <f>E7</f>
        <v>Výstavba tdi Za Střelnicí III, Lanškroun 999</v>
      </c>
      <c r="F113" s="336"/>
      <c r="G113" s="336"/>
      <c r="H113" s="336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114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91" t="str">
        <f>E9</f>
        <v>III. E -04-1 - Sběrače</v>
      </c>
      <c r="F115" s="337"/>
      <c r="G115" s="337"/>
      <c r="H115" s="3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27. 12. 2019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118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118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130</v>
      </c>
      <c r="D122" s="179" t="s">
        <v>58</v>
      </c>
      <c r="E122" s="179" t="s">
        <v>54</v>
      </c>
      <c r="F122" s="179" t="s">
        <v>55</v>
      </c>
      <c r="G122" s="179" t="s">
        <v>131</v>
      </c>
      <c r="H122" s="179" t="s">
        <v>132</v>
      </c>
      <c r="I122" s="180" t="s">
        <v>133</v>
      </c>
      <c r="J122" s="181" t="s">
        <v>118</v>
      </c>
      <c r="K122" s="182" t="s">
        <v>134</v>
      </c>
      <c r="L122" s="183"/>
      <c r="M122" s="76" t="s">
        <v>1</v>
      </c>
      <c r="N122" s="77" t="s">
        <v>37</v>
      </c>
      <c r="O122" s="77" t="s">
        <v>135</v>
      </c>
      <c r="P122" s="77" t="s">
        <v>136</v>
      </c>
      <c r="Q122" s="77" t="s">
        <v>137</v>
      </c>
      <c r="R122" s="77" t="s">
        <v>138</v>
      </c>
      <c r="S122" s="77" t="s">
        <v>139</v>
      </c>
      <c r="T122" s="78" t="s">
        <v>140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141</v>
      </c>
      <c r="D123" s="37"/>
      <c r="E123" s="37"/>
      <c r="F123" s="37"/>
      <c r="G123" s="37"/>
      <c r="H123" s="37"/>
      <c r="I123" s="116"/>
      <c r="J123" s="184">
        <f>BK123</f>
        <v>0</v>
      </c>
      <c r="K123" s="37"/>
      <c r="L123" s="40"/>
      <c r="M123" s="79"/>
      <c r="N123" s="185"/>
      <c r="O123" s="80"/>
      <c r="P123" s="186">
        <f>P124</f>
        <v>0</v>
      </c>
      <c r="Q123" s="80"/>
      <c r="R123" s="186">
        <f>R124</f>
        <v>97.145548000000005</v>
      </c>
      <c r="S123" s="80"/>
      <c r="T123" s="187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72</v>
      </c>
      <c r="AU123" s="18" t="s">
        <v>120</v>
      </c>
      <c r="BK123" s="188">
        <f>BK124</f>
        <v>0</v>
      </c>
    </row>
    <row r="124" spans="1:65" s="12" customFormat="1" ht="25.9" customHeight="1">
      <c r="B124" s="189"/>
      <c r="C124" s="190"/>
      <c r="D124" s="191" t="s">
        <v>72</v>
      </c>
      <c r="E124" s="192" t="s">
        <v>142</v>
      </c>
      <c r="F124" s="192" t="s">
        <v>143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P125+P301+P315+P355+P471+P472</f>
        <v>0</v>
      </c>
      <c r="Q124" s="197"/>
      <c r="R124" s="198">
        <f>R125+R301+R315+R355+R471+R472</f>
        <v>97.145548000000005</v>
      </c>
      <c r="S124" s="197"/>
      <c r="T124" s="199">
        <f>T125+T301+T315+T355+T471+T472</f>
        <v>0</v>
      </c>
      <c r="AR124" s="200" t="s">
        <v>81</v>
      </c>
      <c r="AT124" s="201" t="s">
        <v>72</v>
      </c>
      <c r="AU124" s="201" t="s">
        <v>73</v>
      </c>
      <c r="AY124" s="200" t="s">
        <v>144</v>
      </c>
      <c r="BK124" s="202">
        <f>BK125+BK301+BK315+BK355+BK471+BK472</f>
        <v>0</v>
      </c>
    </row>
    <row r="125" spans="1:65" s="12" customFormat="1" ht="22.9" customHeight="1">
      <c r="B125" s="189"/>
      <c r="C125" s="190"/>
      <c r="D125" s="191" t="s">
        <v>72</v>
      </c>
      <c r="E125" s="203" t="s">
        <v>81</v>
      </c>
      <c r="F125" s="203" t="s">
        <v>145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SUM(P126:P300)</f>
        <v>0</v>
      </c>
      <c r="Q125" s="197"/>
      <c r="R125" s="198">
        <f>SUM(R126:R300)</f>
        <v>0</v>
      </c>
      <c r="S125" s="197"/>
      <c r="T125" s="199">
        <f>SUM(T126:T300)</f>
        <v>0</v>
      </c>
      <c r="AR125" s="200" t="s">
        <v>81</v>
      </c>
      <c r="AT125" s="201" t="s">
        <v>72</v>
      </c>
      <c r="AU125" s="201" t="s">
        <v>81</v>
      </c>
      <c r="AY125" s="200" t="s">
        <v>144</v>
      </c>
      <c r="BK125" s="202">
        <f>SUM(BK126:BK300)</f>
        <v>0</v>
      </c>
    </row>
    <row r="126" spans="1:65" s="2" customFormat="1" ht="21.75" customHeight="1">
      <c r="A126" s="35"/>
      <c r="B126" s="36"/>
      <c r="C126" s="205" t="s">
        <v>81</v>
      </c>
      <c r="D126" s="205" t="s">
        <v>146</v>
      </c>
      <c r="E126" s="206" t="s">
        <v>567</v>
      </c>
      <c r="F126" s="207" t="s">
        <v>568</v>
      </c>
      <c r="G126" s="208" t="s">
        <v>149</v>
      </c>
      <c r="H126" s="209">
        <v>47.393000000000001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38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150</v>
      </c>
      <c r="AT126" s="217" t="s">
        <v>146</v>
      </c>
      <c r="AU126" s="217" t="s">
        <v>83</v>
      </c>
      <c r="AY126" s="18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81</v>
      </c>
      <c r="BK126" s="218">
        <f>ROUND(I126*H126,2)</f>
        <v>0</v>
      </c>
      <c r="BL126" s="18" t="s">
        <v>150</v>
      </c>
      <c r="BM126" s="217" t="s">
        <v>151</v>
      </c>
    </row>
    <row r="127" spans="1:65" s="13" customFormat="1" ht="11.25">
      <c r="B127" s="219"/>
      <c r="C127" s="220"/>
      <c r="D127" s="221" t="s">
        <v>152</v>
      </c>
      <c r="E127" s="222" t="s">
        <v>1</v>
      </c>
      <c r="F127" s="223" t="s">
        <v>569</v>
      </c>
      <c r="G127" s="220"/>
      <c r="H127" s="222" t="s">
        <v>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152</v>
      </c>
      <c r="AU127" s="229" t="s">
        <v>83</v>
      </c>
      <c r="AV127" s="13" t="s">
        <v>81</v>
      </c>
      <c r="AW127" s="13" t="s">
        <v>30</v>
      </c>
      <c r="AX127" s="13" t="s">
        <v>73</v>
      </c>
      <c r="AY127" s="229" t="s">
        <v>144</v>
      </c>
    </row>
    <row r="128" spans="1:65" s="13" customFormat="1" ht="11.25">
      <c r="B128" s="219"/>
      <c r="C128" s="220"/>
      <c r="D128" s="221" t="s">
        <v>152</v>
      </c>
      <c r="E128" s="222" t="s">
        <v>1</v>
      </c>
      <c r="F128" s="223" t="s">
        <v>800</v>
      </c>
      <c r="G128" s="220"/>
      <c r="H128" s="222" t="s">
        <v>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152</v>
      </c>
      <c r="AU128" s="229" t="s">
        <v>83</v>
      </c>
      <c r="AV128" s="13" t="s">
        <v>81</v>
      </c>
      <c r="AW128" s="13" t="s">
        <v>30</v>
      </c>
      <c r="AX128" s="13" t="s">
        <v>73</v>
      </c>
      <c r="AY128" s="229" t="s">
        <v>144</v>
      </c>
    </row>
    <row r="129" spans="1:65" s="13" customFormat="1" ht="22.5">
      <c r="B129" s="219"/>
      <c r="C129" s="220"/>
      <c r="D129" s="221" t="s">
        <v>152</v>
      </c>
      <c r="E129" s="222" t="s">
        <v>1</v>
      </c>
      <c r="F129" s="223" t="s">
        <v>801</v>
      </c>
      <c r="G129" s="220"/>
      <c r="H129" s="222" t="s">
        <v>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152</v>
      </c>
      <c r="AU129" s="229" t="s">
        <v>83</v>
      </c>
      <c r="AV129" s="13" t="s">
        <v>81</v>
      </c>
      <c r="AW129" s="13" t="s">
        <v>30</v>
      </c>
      <c r="AX129" s="13" t="s">
        <v>73</v>
      </c>
      <c r="AY129" s="229" t="s">
        <v>144</v>
      </c>
    </row>
    <row r="130" spans="1:65" s="13" customFormat="1" ht="11.25">
      <c r="B130" s="219"/>
      <c r="C130" s="220"/>
      <c r="D130" s="221" t="s">
        <v>152</v>
      </c>
      <c r="E130" s="222" t="s">
        <v>1</v>
      </c>
      <c r="F130" s="223" t="s">
        <v>802</v>
      </c>
      <c r="G130" s="220"/>
      <c r="H130" s="222" t="s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152</v>
      </c>
      <c r="AU130" s="229" t="s">
        <v>83</v>
      </c>
      <c r="AV130" s="13" t="s">
        <v>81</v>
      </c>
      <c r="AW130" s="13" t="s">
        <v>30</v>
      </c>
      <c r="AX130" s="13" t="s">
        <v>73</v>
      </c>
      <c r="AY130" s="229" t="s">
        <v>144</v>
      </c>
    </row>
    <row r="131" spans="1:65" s="14" customFormat="1" ht="11.25">
      <c r="B131" s="230"/>
      <c r="C131" s="231"/>
      <c r="D131" s="221" t="s">
        <v>152</v>
      </c>
      <c r="E131" s="232" t="s">
        <v>1</v>
      </c>
      <c r="F131" s="233" t="s">
        <v>957</v>
      </c>
      <c r="G131" s="231"/>
      <c r="H131" s="234">
        <v>145.608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152</v>
      </c>
      <c r="AU131" s="240" t="s">
        <v>83</v>
      </c>
      <c r="AV131" s="14" t="s">
        <v>83</v>
      </c>
      <c r="AW131" s="14" t="s">
        <v>30</v>
      </c>
      <c r="AX131" s="14" t="s">
        <v>73</v>
      </c>
      <c r="AY131" s="240" t="s">
        <v>144</v>
      </c>
    </row>
    <row r="132" spans="1:65" s="14" customFormat="1" ht="11.25">
      <c r="B132" s="230"/>
      <c r="C132" s="231"/>
      <c r="D132" s="221" t="s">
        <v>152</v>
      </c>
      <c r="E132" s="232" t="s">
        <v>1</v>
      </c>
      <c r="F132" s="233" t="s">
        <v>958</v>
      </c>
      <c r="G132" s="231"/>
      <c r="H132" s="234">
        <v>290.57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152</v>
      </c>
      <c r="AU132" s="240" t="s">
        <v>83</v>
      </c>
      <c r="AV132" s="14" t="s">
        <v>83</v>
      </c>
      <c r="AW132" s="14" t="s">
        <v>30</v>
      </c>
      <c r="AX132" s="14" t="s">
        <v>73</v>
      </c>
      <c r="AY132" s="240" t="s">
        <v>144</v>
      </c>
    </row>
    <row r="133" spans="1:65" s="13" customFormat="1" ht="11.25">
      <c r="B133" s="219"/>
      <c r="C133" s="220"/>
      <c r="D133" s="221" t="s">
        <v>152</v>
      </c>
      <c r="E133" s="222" t="s">
        <v>1</v>
      </c>
      <c r="F133" s="223" t="s">
        <v>959</v>
      </c>
      <c r="G133" s="220"/>
      <c r="H133" s="222" t="s">
        <v>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152</v>
      </c>
      <c r="AU133" s="229" t="s">
        <v>83</v>
      </c>
      <c r="AV133" s="13" t="s">
        <v>81</v>
      </c>
      <c r="AW133" s="13" t="s">
        <v>30</v>
      </c>
      <c r="AX133" s="13" t="s">
        <v>73</v>
      </c>
      <c r="AY133" s="229" t="s">
        <v>144</v>
      </c>
    </row>
    <row r="134" spans="1:65" s="14" customFormat="1" ht="11.25">
      <c r="B134" s="230"/>
      <c r="C134" s="231"/>
      <c r="D134" s="221" t="s">
        <v>152</v>
      </c>
      <c r="E134" s="232" t="s">
        <v>1</v>
      </c>
      <c r="F134" s="233" t="s">
        <v>960</v>
      </c>
      <c r="G134" s="231"/>
      <c r="H134" s="234">
        <v>37.75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152</v>
      </c>
      <c r="AU134" s="240" t="s">
        <v>83</v>
      </c>
      <c r="AV134" s="14" t="s">
        <v>83</v>
      </c>
      <c r="AW134" s="14" t="s">
        <v>30</v>
      </c>
      <c r="AX134" s="14" t="s">
        <v>73</v>
      </c>
      <c r="AY134" s="240" t="s">
        <v>144</v>
      </c>
    </row>
    <row r="135" spans="1:65" s="15" customFormat="1" ht="11.25">
      <c r="B135" s="241"/>
      <c r="C135" s="242"/>
      <c r="D135" s="221" t="s">
        <v>152</v>
      </c>
      <c r="E135" s="243" t="s">
        <v>1</v>
      </c>
      <c r="F135" s="244" t="s">
        <v>155</v>
      </c>
      <c r="G135" s="242"/>
      <c r="H135" s="245">
        <v>473.928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AT135" s="251" t="s">
        <v>152</v>
      </c>
      <c r="AU135" s="251" t="s">
        <v>83</v>
      </c>
      <c r="AV135" s="15" t="s">
        <v>150</v>
      </c>
      <c r="AW135" s="15" t="s">
        <v>30</v>
      </c>
      <c r="AX135" s="15" t="s">
        <v>81</v>
      </c>
      <c r="AY135" s="251" t="s">
        <v>144</v>
      </c>
    </row>
    <row r="136" spans="1:65" s="14" customFormat="1" ht="11.25">
      <c r="B136" s="230"/>
      <c r="C136" s="231"/>
      <c r="D136" s="221" t="s">
        <v>152</v>
      </c>
      <c r="E136" s="231"/>
      <c r="F136" s="233" t="s">
        <v>961</v>
      </c>
      <c r="G136" s="231"/>
      <c r="H136" s="234">
        <v>47.393000000000001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152</v>
      </c>
      <c r="AU136" s="240" t="s">
        <v>83</v>
      </c>
      <c r="AV136" s="14" t="s">
        <v>83</v>
      </c>
      <c r="AW136" s="14" t="s">
        <v>4</v>
      </c>
      <c r="AX136" s="14" t="s">
        <v>81</v>
      </c>
      <c r="AY136" s="240" t="s">
        <v>144</v>
      </c>
    </row>
    <row r="137" spans="1:65" s="2" customFormat="1" ht="21.75" customHeight="1">
      <c r="A137" s="35"/>
      <c r="B137" s="36"/>
      <c r="C137" s="205" t="s">
        <v>83</v>
      </c>
      <c r="D137" s="205" t="s">
        <v>146</v>
      </c>
      <c r="E137" s="206" t="s">
        <v>576</v>
      </c>
      <c r="F137" s="207" t="s">
        <v>577</v>
      </c>
      <c r="G137" s="208" t="s">
        <v>149</v>
      </c>
      <c r="H137" s="209">
        <v>23.696000000000002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38</v>
      </c>
      <c r="O137" s="72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150</v>
      </c>
      <c r="AT137" s="217" t="s">
        <v>146</v>
      </c>
      <c r="AU137" s="217" t="s">
        <v>83</v>
      </c>
      <c r="AY137" s="18" t="s">
        <v>144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81</v>
      </c>
      <c r="BK137" s="218">
        <f>ROUND(I137*H137,2)</f>
        <v>0</v>
      </c>
      <c r="BL137" s="18" t="s">
        <v>150</v>
      </c>
      <c r="BM137" s="217" t="s">
        <v>158</v>
      </c>
    </row>
    <row r="138" spans="1:65" s="13" customFormat="1" ht="11.25">
      <c r="B138" s="219"/>
      <c r="C138" s="220"/>
      <c r="D138" s="221" t="s">
        <v>152</v>
      </c>
      <c r="E138" s="222" t="s">
        <v>1</v>
      </c>
      <c r="F138" s="223" t="s">
        <v>180</v>
      </c>
      <c r="G138" s="220"/>
      <c r="H138" s="222" t="s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152</v>
      </c>
      <c r="AU138" s="229" t="s">
        <v>83</v>
      </c>
      <c r="AV138" s="13" t="s">
        <v>81</v>
      </c>
      <c r="AW138" s="13" t="s">
        <v>30</v>
      </c>
      <c r="AX138" s="13" t="s">
        <v>73</v>
      </c>
      <c r="AY138" s="229" t="s">
        <v>144</v>
      </c>
    </row>
    <row r="139" spans="1:65" s="13" customFormat="1" ht="11.25">
      <c r="B139" s="219"/>
      <c r="C139" s="220"/>
      <c r="D139" s="221" t="s">
        <v>152</v>
      </c>
      <c r="E139" s="222" t="s">
        <v>1</v>
      </c>
      <c r="F139" s="223" t="s">
        <v>569</v>
      </c>
      <c r="G139" s="220"/>
      <c r="H139" s="222" t="s">
        <v>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152</v>
      </c>
      <c r="AU139" s="229" t="s">
        <v>83</v>
      </c>
      <c r="AV139" s="13" t="s">
        <v>81</v>
      </c>
      <c r="AW139" s="13" t="s">
        <v>30</v>
      </c>
      <c r="AX139" s="13" t="s">
        <v>73</v>
      </c>
      <c r="AY139" s="229" t="s">
        <v>144</v>
      </c>
    </row>
    <row r="140" spans="1:65" s="13" customFormat="1" ht="11.25">
      <c r="B140" s="219"/>
      <c r="C140" s="220"/>
      <c r="D140" s="221" t="s">
        <v>152</v>
      </c>
      <c r="E140" s="222" t="s">
        <v>1</v>
      </c>
      <c r="F140" s="223" t="s">
        <v>800</v>
      </c>
      <c r="G140" s="220"/>
      <c r="H140" s="222" t="s">
        <v>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152</v>
      </c>
      <c r="AU140" s="229" t="s">
        <v>83</v>
      </c>
      <c r="AV140" s="13" t="s">
        <v>81</v>
      </c>
      <c r="AW140" s="13" t="s">
        <v>30</v>
      </c>
      <c r="AX140" s="13" t="s">
        <v>73</v>
      </c>
      <c r="AY140" s="229" t="s">
        <v>144</v>
      </c>
    </row>
    <row r="141" spans="1:65" s="13" customFormat="1" ht="22.5">
      <c r="B141" s="219"/>
      <c r="C141" s="220"/>
      <c r="D141" s="221" t="s">
        <v>152</v>
      </c>
      <c r="E141" s="222" t="s">
        <v>1</v>
      </c>
      <c r="F141" s="223" t="s">
        <v>801</v>
      </c>
      <c r="G141" s="220"/>
      <c r="H141" s="222" t="s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152</v>
      </c>
      <c r="AU141" s="229" t="s">
        <v>83</v>
      </c>
      <c r="AV141" s="13" t="s">
        <v>81</v>
      </c>
      <c r="AW141" s="13" t="s">
        <v>30</v>
      </c>
      <c r="AX141" s="13" t="s">
        <v>73</v>
      </c>
      <c r="AY141" s="229" t="s">
        <v>144</v>
      </c>
    </row>
    <row r="142" spans="1:65" s="13" customFormat="1" ht="11.25">
      <c r="B142" s="219"/>
      <c r="C142" s="220"/>
      <c r="D142" s="221" t="s">
        <v>152</v>
      </c>
      <c r="E142" s="222" t="s">
        <v>1</v>
      </c>
      <c r="F142" s="223" t="s">
        <v>802</v>
      </c>
      <c r="G142" s="220"/>
      <c r="H142" s="222" t="s">
        <v>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152</v>
      </c>
      <c r="AU142" s="229" t="s">
        <v>83</v>
      </c>
      <c r="AV142" s="13" t="s">
        <v>81</v>
      </c>
      <c r="AW142" s="13" t="s">
        <v>30</v>
      </c>
      <c r="AX142" s="13" t="s">
        <v>73</v>
      </c>
      <c r="AY142" s="229" t="s">
        <v>144</v>
      </c>
    </row>
    <row r="143" spans="1:65" s="14" customFormat="1" ht="11.25">
      <c r="B143" s="230"/>
      <c r="C143" s="231"/>
      <c r="D143" s="221" t="s">
        <v>152</v>
      </c>
      <c r="E143" s="232" t="s">
        <v>1</v>
      </c>
      <c r="F143" s="233" t="s">
        <v>957</v>
      </c>
      <c r="G143" s="231"/>
      <c r="H143" s="234">
        <v>145.608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152</v>
      </c>
      <c r="AU143" s="240" t="s">
        <v>83</v>
      </c>
      <c r="AV143" s="14" t="s">
        <v>83</v>
      </c>
      <c r="AW143" s="14" t="s">
        <v>30</v>
      </c>
      <c r="AX143" s="14" t="s">
        <v>73</v>
      </c>
      <c r="AY143" s="240" t="s">
        <v>144</v>
      </c>
    </row>
    <row r="144" spans="1:65" s="14" customFormat="1" ht="11.25">
      <c r="B144" s="230"/>
      <c r="C144" s="231"/>
      <c r="D144" s="221" t="s">
        <v>152</v>
      </c>
      <c r="E144" s="232" t="s">
        <v>1</v>
      </c>
      <c r="F144" s="233" t="s">
        <v>958</v>
      </c>
      <c r="G144" s="231"/>
      <c r="H144" s="234">
        <v>290.57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152</v>
      </c>
      <c r="AU144" s="240" t="s">
        <v>83</v>
      </c>
      <c r="AV144" s="14" t="s">
        <v>83</v>
      </c>
      <c r="AW144" s="14" t="s">
        <v>30</v>
      </c>
      <c r="AX144" s="14" t="s">
        <v>73</v>
      </c>
      <c r="AY144" s="240" t="s">
        <v>144</v>
      </c>
    </row>
    <row r="145" spans="1:65" s="13" customFormat="1" ht="11.25">
      <c r="B145" s="219"/>
      <c r="C145" s="220"/>
      <c r="D145" s="221" t="s">
        <v>152</v>
      </c>
      <c r="E145" s="222" t="s">
        <v>1</v>
      </c>
      <c r="F145" s="223" t="s">
        <v>959</v>
      </c>
      <c r="G145" s="220"/>
      <c r="H145" s="222" t="s">
        <v>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152</v>
      </c>
      <c r="AU145" s="229" t="s">
        <v>83</v>
      </c>
      <c r="AV145" s="13" t="s">
        <v>81</v>
      </c>
      <c r="AW145" s="13" t="s">
        <v>30</v>
      </c>
      <c r="AX145" s="13" t="s">
        <v>73</v>
      </c>
      <c r="AY145" s="229" t="s">
        <v>144</v>
      </c>
    </row>
    <row r="146" spans="1:65" s="14" customFormat="1" ht="11.25">
      <c r="B146" s="230"/>
      <c r="C146" s="231"/>
      <c r="D146" s="221" t="s">
        <v>152</v>
      </c>
      <c r="E146" s="232" t="s">
        <v>1</v>
      </c>
      <c r="F146" s="233" t="s">
        <v>960</v>
      </c>
      <c r="G146" s="231"/>
      <c r="H146" s="234">
        <v>37.75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152</v>
      </c>
      <c r="AU146" s="240" t="s">
        <v>83</v>
      </c>
      <c r="AV146" s="14" t="s">
        <v>83</v>
      </c>
      <c r="AW146" s="14" t="s">
        <v>30</v>
      </c>
      <c r="AX146" s="14" t="s">
        <v>73</v>
      </c>
      <c r="AY146" s="240" t="s">
        <v>144</v>
      </c>
    </row>
    <row r="147" spans="1:65" s="15" customFormat="1" ht="11.25">
      <c r="B147" s="241"/>
      <c r="C147" s="242"/>
      <c r="D147" s="221" t="s">
        <v>152</v>
      </c>
      <c r="E147" s="243" t="s">
        <v>1</v>
      </c>
      <c r="F147" s="244" t="s">
        <v>155</v>
      </c>
      <c r="G147" s="242"/>
      <c r="H147" s="245">
        <v>473.928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152</v>
      </c>
      <c r="AU147" s="251" t="s">
        <v>83</v>
      </c>
      <c r="AV147" s="15" t="s">
        <v>150</v>
      </c>
      <c r="AW147" s="15" t="s">
        <v>30</v>
      </c>
      <c r="AX147" s="15" t="s">
        <v>81</v>
      </c>
      <c r="AY147" s="251" t="s">
        <v>144</v>
      </c>
    </row>
    <row r="148" spans="1:65" s="14" customFormat="1" ht="11.25">
      <c r="B148" s="230"/>
      <c r="C148" s="231"/>
      <c r="D148" s="221" t="s">
        <v>152</v>
      </c>
      <c r="E148" s="231"/>
      <c r="F148" s="233" t="s">
        <v>962</v>
      </c>
      <c r="G148" s="231"/>
      <c r="H148" s="234">
        <v>23.696000000000002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152</v>
      </c>
      <c r="AU148" s="240" t="s">
        <v>83</v>
      </c>
      <c r="AV148" s="14" t="s">
        <v>83</v>
      </c>
      <c r="AW148" s="14" t="s">
        <v>4</v>
      </c>
      <c r="AX148" s="14" t="s">
        <v>81</v>
      </c>
      <c r="AY148" s="240" t="s">
        <v>144</v>
      </c>
    </row>
    <row r="149" spans="1:65" s="2" customFormat="1" ht="21.75" customHeight="1">
      <c r="A149" s="35"/>
      <c r="B149" s="36"/>
      <c r="C149" s="205" t="s">
        <v>160</v>
      </c>
      <c r="D149" s="205" t="s">
        <v>146</v>
      </c>
      <c r="E149" s="206" t="s">
        <v>580</v>
      </c>
      <c r="F149" s="207" t="s">
        <v>581</v>
      </c>
      <c r="G149" s="208" t="s">
        <v>149</v>
      </c>
      <c r="H149" s="209">
        <v>426.53500000000003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38</v>
      </c>
      <c r="O149" s="72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150</v>
      </c>
      <c r="AT149" s="217" t="s">
        <v>146</v>
      </c>
      <c r="AU149" s="217" t="s">
        <v>83</v>
      </c>
      <c r="AY149" s="18" t="s">
        <v>144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81</v>
      </c>
      <c r="BK149" s="218">
        <f>ROUND(I149*H149,2)</f>
        <v>0</v>
      </c>
      <c r="BL149" s="18" t="s">
        <v>150</v>
      </c>
      <c r="BM149" s="217" t="s">
        <v>163</v>
      </c>
    </row>
    <row r="150" spans="1:65" s="13" customFormat="1" ht="11.25">
      <c r="B150" s="219"/>
      <c r="C150" s="220"/>
      <c r="D150" s="221" t="s">
        <v>152</v>
      </c>
      <c r="E150" s="222" t="s">
        <v>1</v>
      </c>
      <c r="F150" s="223" t="s">
        <v>586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83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3" customFormat="1" ht="11.25">
      <c r="B151" s="219"/>
      <c r="C151" s="220"/>
      <c r="D151" s="221" t="s">
        <v>152</v>
      </c>
      <c r="E151" s="222" t="s">
        <v>1</v>
      </c>
      <c r="F151" s="223" t="s">
        <v>800</v>
      </c>
      <c r="G151" s="220"/>
      <c r="H151" s="222" t="s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152</v>
      </c>
      <c r="AU151" s="229" t="s">
        <v>83</v>
      </c>
      <c r="AV151" s="13" t="s">
        <v>81</v>
      </c>
      <c r="AW151" s="13" t="s">
        <v>30</v>
      </c>
      <c r="AX151" s="13" t="s">
        <v>73</v>
      </c>
      <c r="AY151" s="229" t="s">
        <v>144</v>
      </c>
    </row>
    <row r="152" spans="1:65" s="13" customFormat="1" ht="22.5">
      <c r="B152" s="219"/>
      <c r="C152" s="220"/>
      <c r="D152" s="221" t="s">
        <v>152</v>
      </c>
      <c r="E152" s="222" t="s">
        <v>1</v>
      </c>
      <c r="F152" s="223" t="s">
        <v>801</v>
      </c>
      <c r="G152" s="220"/>
      <c r="H152" s="222" t="s">
        <v>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152</v>
      </c>
      <c r="AU152" s="229" t="s">
        <v>83</v>
      </c>
      <c r="AV152" s="13" t="s">
        <v>81</v>
      </c>
      <c r="AW152" s="13" t="s">
        <v>30</v>
      </c>
      <c r="AX152" s="13" t="s">
        <v>73</v>
      </c>
      <c r="AY152" s="229" t="s">
        <v>144</v>
      </c>
    </row>
    <row r="153" spans="1:65" s="13" customFormat="1" ht="11.25">
      <c r="B153" s="219"/>
      <c r="C153" s="220"/>
      <c r="D153" s="221" t="s">
        <v>152</v>
      </c>
      <c r="E153" s="222" t="s">
        <v>1</v>
      </c>
      <c r="F153" s="223" t="s">
        <v>802</v>
      </c>
      <c r="G153" s="220"/>
      <c r="H153" s="222" t="s">
        <v>1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152</v>
      </c>
      <c r="AU153" s="229" t="s">
        <v>83</v>
      </c>
      <c r="AV153" s="13" t="s">
        <v>81</v>
      </c>
      <c r="AW153" s="13" t="s">
        <v>30</v>
      </c>
      <c r="AX153" s="13" t="s">
        <v>73</v>
      </c>
      <c r="AY153" s="229" t="s">
        <v>144</v>
      </c>
    </row>
    <row r="154" spans="1:65" s="14" customFormat="1" ht="11.25">
      <c r="B154" s="230"/>
      <c r="C154" s="231"/>
      <c r="D154" s="221" t="s">
        <v>152</v>
      </c>
      <c r="E154" s="232" t="s">
        <v>1</v>
      </c>
      <c r="F154" s="233" t="s">
        <v>957</v>
      </c>
      <c r="G154" s="231"/>
      <c r="H154" s="234">
        <v>145.608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152</v>
      </c>
      <c r="AU154" s="240" t="s">
        <v>83</v>
      </c>
      <c r="AV154" s="14" t="s">
        <v>83</v>
      </c>
      <c r="AW154" s="14" t="s">
        <v>30</v>
      </c>
      <c r="AX154" s="14" t="s">
        <v>73</v>
      </c>
      <c r="AY154" s="240" t="s">
        <v>144</v>
      </c>
    </row>
    <row r="155" spans="1:65" s="14" customFormat="1" ht="11.25">
      <c r="B155" s="230"/>
      <c r="C155" s="231"/>
      <c r="D155" s="221" t="s">
        <v>152</v>
      </c>
      <c r="E155" s="232" t="s">
        <v>1</v>
      </c>
      <c r="F155" s="233" t="s">
        <v>958</v>
      </c>
      <c r="G155" s="231"/>
      <c r="H155" s="234">
        <v>290.57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152</v>
      </c>
      <c r="AU155" s="240" t="s">
        <v>83</v>
      </c>
      <c r="AV155" s="14" t="s">
        <v>83</v>
      </c>
      <c r="AW155" s="14" t="s">
        <v>30</v>
      </c>
      <c r="AX155" s="14" t="s">
        <v>73</v>
      </c>
      <c r="AY155" s="240" t="s">
        <v>144</v>
      </c>
    </row>
    <row r="156" spans="1:65" s="13" customFormat="1" ht="11.25">
      <c r="B156" s="219"/>
      <c r="C156" s="220"/>
      <c r="D156" s="221" t="s">
        <v>152</v>
      </c>
      <c r="E156" s="222" t="s">
        <v>1</v>
      </c>
      <c r="F156" s="223" t="s">
        <v>959</v>
      </c>
      <c r="G156" s="220"/>
      <c r="H156" s="222" t="s">
        <v>1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152</v>
      </c>
      <c r="AU156" s="229" t="s">
        <v>83</v>
      </c>
      <c r="AV156" s="13" t="s">
        <v>81</v>
      </c>
      <c r="AW156" s="13" t="s">
        <v>30</v>
      </c>
      <c r="AX156" s="13" t="s">
        <v>73</v>
      </c>
      <c r="AY156" s="229" t="s">
        <v>144</v>
      </c>
    </row>
    <row r="157" spans="1:65" s="14" customFormat="1" ht="11.25">
      <c r="B157" s="230"/>
      <c r="C157" s="231"/>
      <c r="D157" s="221" t="s">
        <v>152</v>
      </c>
      <c r="E157" s="232" t="s">
        <v>1</v>
      </c>
      <c r="F157" s="233" t="s">
        <v>960</v>
      </c>
      <c r="G157" s="231"/>
      <c r="H157" s="234">
        <v>37.75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152</v>
      </c>
      <c r="AU157" s="240" t="s">
        <v>83</v>
      </c>
      <c r="AV157" s="14" t="s">
        <v>83</v>
      </c>
      <c r="AW157" s="14" t="s">
        <v>30</v>
      </c>
      <c r="AX157" s="14" t="s">
        <v>73</v>
      </c>
      <c r="AY157" s="240" t="s">
        <v>144</v>
      </c>
    </row>
    <row r="158" spans="1:65" s="15" customFormat="1" ht="11.25">
      <c r="B158" s="241"/>
      <c r="C158" s="242"/>
      <c r="D158" s="221" t="s">
        <v>152</v>
      </c>
      <c r="E158" s="243" t="s">
        <v>1</v>
      </c>
      <c r="F158" s="244" t="s">
        <v>155</v>
      </c>
      <c r="G158" s="242"/>
      <c r="H158" s="245">
        <v>473.928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AT158" s="251" t="s">
        <v>152</v>
      </c>
      <c r="AU158" s="251" t="s">
        <v>83</v>
      </c>
      <c r="AV158" s="15" t="s">
        <v>150</v>
      </c>
      <c r="AW158" s="15" t="s">
        <v>30</v>
      </c>
      <c r="AX158" s="15" t="s">
        <v>81</v>
      </c>
      <c r="AY158" s="251" t="s">
        <v>144</v>
      </c>
    </row>
    <row r="159" spans="1:65" s="14" customFormat="1" ht="11.25">
      <c r="B159" s="230"/>
      <c r="C159" s="231"/>
      <c r="D159" s="221" t="s">
        <v>152</v>
      </c>
      <c r="E159" s="231"/>
      <c r="F159" s="233" t="s">
        <v>963</v>
      </c>
      <c r="G159" s="231"/>
      <c r="H159" s="234">
        <v>426.53500000000003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152</v>
      </c>
      <c r="AU159" s="240" t="s">
        <v>83</v>
      </c>
      <c r="AV159" s="14" t="s">
        <v>83</v>
      </c>
      <c r="AW159" s="14" t="s">
        <v>4</v>
      </c>
      <c r="AX159" s="14" t="s">
        <v>81</v>
      </c>
      <c r="AY159" s="240" t="s">
        <v>144</v>
      </c>
    </row>
    <row r="160" spans="1:65" s="2" customFormat="1" ht="21.75" customHeight="1">
      <c r="A160" s="35"/>
      <c r="B160" s="36"/>
      <c r="C160" s="205" t="s">
        <v>150</v>
      </c>
      <c r="D160" s="205" t="s">
        <v>146</v>
      </c>
      <c r="E160" s="206" t="s">
        <v>583</v>
      </c>
      <c r="F160" s="207" t="s">
        <v>584</v>
      </c>
      <c r="G160" s="208" t="s">
        <v>149</v>
      </c>
      <c r="H160" s="209">
        <v>213.268</v>
      </c>
      <c r="I160" s="210"/>
      <c r="J160" s="211">
        <f>ROUND(I160*H160,2)</f>
        <v>0</v>
      </c>
      <c r="K160" s="212"/>
      <c r="L160" s="40"/>
      <c r="M160" s="213" t="s">
        <v>1</v>
      </c>
      <c r="N160" s="214" t="s">
        <v>38</v>
      </c>
      <c r="O160" s="72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150</v>
      </c>
      <c r="AT160" s="217" t="s">
        <v>146</v>
      </c>
      <c r="AU160" s="217" t="s">
        <v>83</v>
      </c>
      <c r="AY160" s="18" t="s">
        <v>144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81</v>
      </c>
      <c r="BK160" s="218">
        <f>ROUND(I160*H160,2)</f>
        <v>0</v>
      </c>
      <c r="BL160" s="18" t="s">
        <v>150</v>
      </c>
      <c r="BM160" s="217" t="s">
        <v>168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586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3" customFormat="1" ht="11.25">
      <c r="B162" s="219"/>
      <c r="C162" s="220"/>
      <c r="D162" s="221" t="s">
        <v>152</v>
      </c>
      <c r="E162" s="222" t="s">
        <v>1</v>
      </c>
      <c r="F162" s="223" t="s">
        <v>800</v>
      </c>
      <c r="G162" s="220"/>
      <c r="H162" s="222" t="s">
        <v>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152</v>
      </c>
      <c r="AU162" s="229" t="s">
        <v>83</v>
      </c>
      <c r="AV162" s="13" t="s">
        <v>81</v>
      </c>
      <c r="AW162" s="13" t="s">
        <v>30</v>
      </c>
      <c r="AX162" s="13" t="s">
        <v>73</v>
      </c>
      <c r="AY162" s="229" t="s">
        <v>144</v>
      </c>
    </row>
    <row r="163" spans="1:65" s="13" customFormat="1" ht="22.5">
      <c r="B163" s="219"/>
      <c r="C163" s="220"/>
      <c r="D163" s="221" t="s">
        <v>152</v>
      </c>
      <c r="E163" s="222" t="s">
        <v>1</v>
      </c>
      <c r="F163" s="223" t="s">
        <v>801</v>
      </c>
      <c r="G163" s="220"/>
      <c r="H163" s="222" t="s">
        <v>1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152</v>
      </c>
      <c r="AU163" s="229" t="s">
        <v>83</v>
      </c>
      <c r="AV163" s="13" t="s">
        <v>81</v>
      </c>
      <c r="AW163" s="13" t="s">
        <v>30</v>
      </c>
      <c r="AX163" s="13" t="s">
        <v>73</v>
      </c>
      <c r="AY163" s="229" t="s">
        <v>144</v>
      </c>
    </row>
    <row r="164" spans="1:65" s="13" customFormat="1" ht="11.25">
      <c r="B164" s="219"/>
      <c r="C164" s="220"/>
      <c r="D164" s="221" t="s">
        <v>152</v>
      </c>
      <c r="E164" s="222" t="s">
        <v>1</v>
      </c>
      <c r="F164" s="223" t="s">
        <v>802</v>
      </c>
      <c r="G164" s="220"/>
      <c r="H164" s="222" t="s">
        <v>1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152</v>
      </c>
      <c r="AU164" s="229" t="s">
        <v>83</v>
      </c>
      <c r="AV164" s="13" t="s">
        <v>81</v>
      </c>
      <c r="AW164" s="13" t="s">
        <v>30</v>
      </c>
      <c r="AX164" s="13" t="s">
        <v>73</v>
      </c>
      <c r="AY164" s="229" t="s">
        <v>144</v>
      </c>
    </row>
    <row r="165" spans="1:65" s="14" customFormat="1" ht="11.25">
      <c r="B165" s="230"/>
      <c r="C165" s="231"/>
      <c r="D165" s="221" t="s">
        <v>152</v>
      </c>
      <c r="E165" s="232" t="s">
        <v>1</v>
      </c>
      <c r="F165" s="233" t="s">
        <v>957</v>
      </c>
      <c r="G165" s="231"/>
      <c r="H165" s="234">
        <v>145.608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152</v>
      </c>
      <c r="AU165" s="240" t="s">
        <v>83</v>
      </c>
      <c r="AV165" s="14" t="s">
        <v>83</v>
      </c>
      <c r="AW165" s="14" t="s">
        <v>30</v>
      </c>
      <c r="AX165" s="14" t="s">
        <v>73</v>
      </c>
      <c r="AY165" s="240" t="s">
        <v>144</v>
      </c>
    </row>
    <row r="166" spans="1:65" s="14" customFormat="1" ht="11.25">
      <c r="B166" s="230"/>
      <c r="C166" s="231"/>
      <c r="D166" s="221" t="s">
        <v>152</v>
      </c>
      <c r="E166" s="232" t="s">
        <v>1</v>
      </c>
      <c r="F166" s="233" t="s">
        <v>958</v>
      </c>
      <c r="G166" s="231"/>
      <c r="H166" s="234">
        <v>290.57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152</v>
      </c>
      <c r="AU166" s="240" t="s">
        <v>83</v>
      </c>
      <c r="AV166" s="14" t="s">
        <v>83</v>
      </c>
      <c r="AW166" s="14" t="s">
        <v>30</v>
      </c>
      <c r="AX166" s="14" t="s">
        <v>73</v>
      </c>
      <c r="AY166" s="240" t="s">
        <v>144</v>
      </c>
    </row>
    <row r="167" spans="1:65" s="13" customFormat="1" ht="11.25">
      <c r="B167" s="219"/>
      <c r="C167" s="220"/>
      <c r="D167" s="221" t="s">
        <v>152</v>
      </c>
      <c r="E167" s="222" t="s">
        <v>1</v>
      </c>
      <c r="F167" s="223" t="s">
        <v>959</v>
      </c>
      <c r="G167" s="220"/>
      <c r="H167" s="222" t="s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152</v>
      </c>
      <c r="AU167" s="229" t="s">
        <v>83</v>
      </c>
      <c r="AV167" s="13" t="s">
        <v>81</v>
      </c>
      <c r="AW167" s="13" t="s">
        <v>30</v>
      </c>
      <c r="AX167" s="13" t="s">
        <v>73</v>
      </c>
      <c r="AY167" s="229" t="s">
        <v>144</v>
      </c>
    </row>
    <row r="168" spans="1:65" s="14" customFormat="1" ht="11.25">
      <c r="B168" s="230"/>
      <c r="C168" s="231"/>
      <c r="D168" s="221" t="s">
        <v>152</v>
      </c>
      <c r="E168" s="232" t="s">
        <v>1</v>
      </c>
      <c r="F168" s="233" t="s">
        <v>960</v>
      </c>
      <c r="G168" s="231"/>
      <c r="H168" s="234">
        <v>37.75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152</v>
      </c>
      <c r="AU168" s="240" t="s">
        <v>83</v>
      </c>
      <c r="AV168" s="14" t="s">
        <v>83</v>
      </c>
      <c r="AW168" s="14" t="s">
        <v>30</v>
      </c>
      <c r="AX168" s="14" t="s">
        <v>73</v>
      </c>
      <c r="AY168" s="240" t="s">
        <v>144</v>
      </c>
    </row>
    <row r="169" spans="1:65" s="15" customFormat="1" ht="11.25">
      <c r="B169" s="241"/>
      <c r="C169" s="242"/>
      <c r="D169" s="221" t="s">
        <v>152</v>
      </c>
      <c r="E169" s="243" t="s">
        <v>1</v>
      </c>
      <c r="F169" s="244" t="s">
        <v>155</v>
      </c>
      <c r="G169" s="242"/>
      <c r="H169" s="245">
        <v>473.928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152</v>
      </c>
      <c r="AU169" s="251" t="s">
        <v>83</v>
      </c>
      <c r="AV169" s="15" t="s">
        <v>150</v>
      </c>
      <c r="AW169" s="15" t="s">
        <v>30</v>
      </c>
      <c r="AX169" s="15" t="s">
        <v>81</v>
      </c>
      <c r="AY169" s="251" t="s">
        <v>144</v>
      </c>
    </row>
    <row r="170" spans="1:65" s="14" customFormat="1" ht="11.25">
      <c r="B170" s="230"/>
      <c r="C170" s="231"/>
      <c r="D170" s="221" t="s">
        <v>152</v>
      </c>
      <c r="E170" s="231"/>
      <c r="F170" s="233" t="s">
        <v>964</v>
      </c>
      <c r="G170" s="231"/>
      <c r="H170" s="234">
        <v>213.268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152</v>
      </c>
      <c r="AU170" s="240" t="s">
        <v>83</v>
      </c>
      <c r="AV170" s="14" t="s">
        <v>83</v>
      </c>
      <c r="AW170" s="14" t="s">
        <v>4</v>
      </c>
      <c r="AX170" s="14" t="s">
        <v>81</v>
      </c>
      <c r="AY170" s="240" t="s">
        <v>144</v>
      </c>
    </row>
    <row r="171" spans="1:65" s="2" customFormat="1" ht="16.5" customHeight="1">
      <c r="A171" s="35"/>
      <c r="B171" s="36"/>
      <c r="C171" s="205" t="s">
        <v>176</v>
      </c>
      <c r="D171" s="205" t="s">
        <v>146</v>
      </c>
      <c r="E171" s="206" t="s">
        <v>812</v>
      </c>
      <c r="F171" s="207" t="s">
        <v>813</v>
      </c>
      <c r="G171" s="208" t="s">
        <v>149</v>
      </c>
      <c r="H171" s="209">
        <v>2.9089999999999998</v>
      </c>
      <c r="I171" s="210"/>
      <c r="J171" s="211">
        <f>ROUND(I171*H171,2)</f>
        <v>0</v>
      </c>
      <c r="K171" s="212"/>
      <c r="L171" s="40"/>
      <c r="M171" s="213" t="s">
        <v>1</v>
      </c>
      <c r="N171" s="214" t="s">
        <v>38</v>
      </c>
      <c r="O171" s="72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150</v>
      </c>
      <c r="AT171" s="217" t="s">
        <v>146</v>
      </c>
      <c r="AU171" s="217" t="s">
        <v>83</v>
      </c>
      <c r="AY171" s="18" t="s">
        <v>144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150</v>
      </c>
      <c r="BM171" s="217" t="s">
        <v>179</v>
      </c>
    </row>
    <row r="172" spans="1:65" s="13" customFormat="1" ht="11.25">
      <c r="B172" s="219"/>
      <c r="C172" s="220"/>
      <c r="D172" s="221" t="s">
        <v>152</v>
      </c>
      <c r="E172" s="222" t="s">
        <v>1</v>
      </c>
      <c r="F172" s="223" t="s">
        <v>800</v>
      </c>
      <c r="G172" s="220"/>
      <c r="H172" s="222" t="s">
        <v>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152</v>
      </c>
      <c r="AU172" s="229" t="s">
        <v>83</v>
      </c>
      <c r="AV172" s="13" t="s">
        <v>81</v>
      </c>
      <c r="AW172" s="13" t="s">
        <v>30</v>
      </c>
      <c r="AX172" s="13" t="s">
        <v>73</v>
      </c>
      <c r="AY172" s="229" t="s">
        <v>144</v>
      </c>
    </row>
    <row r="173" spans="1:65" s="13" customFormat="1" ht="11.25">
      <c r="B173" s="219"/>
      <c r="C173" s="220"/>
      <c r="D173" s="221" t="s">
        <v>152</v>
      </c>
      <c r="E173" s="222" t="s">
        <v>1</v>
      </c>
      <c r="F173" s="223" t="s">
        <v>814</v>
      </c>
      <c r="G173" s="220"/>
      <c r="H173" s="222" t="s">
        <v>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152</v>
      </c>
      <c r="AU173" s="229" t="s">
        <v>83</v>
      </c>
      <c r="AV173" s="13" t="s">
        <v>81</v>
      </c>
      <c r="AW173" s="13" t="s">
        <v>30</v>
      </c>
      <c r="AX173" s="13" t="s">
        <v>73</v>
      </c>
      <c r="AY173" s="229" t="s">
        <v>144</v>
      </c>
    </row>
    <row r="174" spans="1:65" s="13" customFormat="1" ht="11.25">
      <c r="B174" s="219"/>
      <c r="C174" s="220"/>
      <c r="D174" s="221" t="s">
        <v>152</v>
      </c>
      <c r="E174" s="222" t="s">
        <v>1</v>
      </c>
      <c r="F174" s="223" t="s">
        <v>815</v>
      </c>
      <c r="G174" s="220"/>
      <c r="H174" s="222" t="s">
        <v>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152</v>
      </c>
      <c r="AU174" s="229" t="s">
        <v>83</v>
      </c>
      <c r="AV174" s="13" t="s">
        <v>81</v>
      </c>
      <c r="AW174" s="13" t="s">
        <v>30</v>
      </c>
      <c r="AX174" s="13" t="s">
        <v>73</v>
      </c>
      <c r="AY174" s="229" t="s">
        <v>144</v>
      </c>
    </row>
    <row r="175" spans="1:65" s="14" customFormat="1" ht="22.5">
      <c r="B175" s="230"/>
      <c r="C175" s="231"/>
      <c r="D175" s="221" t="s">
        <v>152</v>
      </c>
      <c r="E175" s="232" t="s">
        <v>1</v>
      </c>
      <c r="F175" s="233" t="s">
        <v>965</v>
      </c>
      <c r="G175" s="231"/>
      <c r="H175" s="234">
        <v>29.088000000000001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152</v>
      </c>
      <c r="AU175" s="240" t="s">
        <v>83</v>
      </c>
      <c r="AV175" s="14" t="s">
        <v>83</v>
      </c>
      <c r="AW175" s="14" t="s">
        <v>30</v>
      </c>
      <c r="AX175" s="14" t="s">
        <v>73</v>
      </c>
      <c r="AY175" s="240" t="s">
        <v>144</v>
      </c>
    </row>
    <row r="176" spans="1:65" s="16" customFormat="1" ht="11.25">
      <c r="B176" s="268"/>
      <c r="C176" s="269"/>
      <c r="D176" s="221" t="s">
        <v>152</v>
      </c>
      <c r="E176" s="270" t="s">
        <v>1</v>
      </c>
      <c r="F176" s="271" t="s">
        <v>769</v>
      </c>
      <c r="G176" s="269"/>
      <c r="H176" s="272">
        <v>29.088000000000001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AT176" s="278" t="s">
        <v>152</v>
      </c>
      <c r="AU176" s="278" t="s">
        <v>83</v>
      </c>
      <c r="AV176" s="16" t="s">
        <v>160</v>
      </c>
      <c r="AW176" s="16" t="s">
        <v>30</v>
      </c>
      <c r="AX176" s="16" t="s">
        <v>73</v>
      </c>
      <c r="AY176" s="278" t="s">
        <v>144</v>
      </c>
    </row>
    <row r="177" spans="1:65" s="14" customFormat="1" ht="11.25">
      <c r="B177" s="230"/>
      <c r="C177" s="231"/>
      <c r="D177" s="221" t="s">
        <v>152</v>
      </c>
      <c r="E177" s="232" t="s">
        <v>1</v>
      </c>
      <c r="F177" s="233" t="s">
        <v>966</v>
      </c>
      <c r="G177" s="231"/>
      <c r="H177" s="234">
        <v>2.9089999999999998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152</v>
      </c>
      <c r="AU177" s="240" t="s">
        <v>83</v>
      </c>
      <c r="AV177" s="14" t="s">
        <v>83</v>
      </c>
      <c r="AW177" s="14" t="s">
        <v>30</v>
      </c>
      <c r="AX177" s="14" t="s">
        <v>73</v>
      </c>
      <c r="AY177" s="240" t="s">
        <v>144</v>
      </c>
    </row>
    <row r="178" spans="1:65" s="14" customFormat="1" ht="11.25">
      <c r="B178" s="230"/>
      <c r="C178" s="231"/>
      <c r="D178" s="221" t="s">
        <v>152</v>
      </c>
      <c r="E178" s="232" t="s">
        <v>1</v>
      </c>
      <c r="F178" s="233" t="s">
        <v>967</v>
      </c>
      <c r="G178" s="231"/>
      <c r="H178" s="234">
        <v>2.9089999999999998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152</v>
      </c>
      <c r="AU178" s="240" t="s">
        <v>83</v>
      </c>
      <c r="AV178" s="14" t="s">
        <v>83</v>
      </c>
      <c r="AW178" s="14" t="s">
        <v>30</v>
      </c>
      <c r="AX178" s="14" t="s">
        <v>81</v>
      </c>
      <c r="AY178" s="240" t="s">
        <v>144</v>
      </c>
    </row>
    <row r="179" spans="1:65" s="2" customFormat="1" ht="16.5" customHeight="1">
      <c r="A179" s="35"/>
      <c r="B179" s="36"/>
      <c r="C179" s="205" t="s">
        <v>151</v>
      </c>
      <c r="D179" s="205" t="s">
        <v>146</v>
      </c>
      <c r="E179" s="206" t="s">
        <v>822</v>
      </c>
      <c r="F179" s="207" t="s">
        <v>823</v>
      </c>
      <c r="G179" s="208" t="s">
        <v>149</v>
      </c>
      <c r="H179" s="209">
        <v>1.4550000000000001</v>
      </c>
      <c r="I179" s="210"/>
      <c r="J179" s="211">
        <f>ROUND(I179*H179,2)</f>
        <v>0</v>
      </c>
      <c r="K179" s="212"/>
      <c r="L179" s="40"/>
      <c r="M179" s="213" t="s">
        <v>1</v>
      </c>
      <c r="N179" s="214" t="s">
        <v>38</v>
      </c>
      <c r="O179" s="72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150</v>
      </c>
      <c r="AT179" s="217" t="s">
        <v>146</v>
      </c>
      <c r="AU179" s="217" t="s">
        <v>83</v>
      </c>
      <c r="AY179" s="18" t="s">
        <v>144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150</v>
      </c>
      <c r="BM179" s="217" t="s">
        <v>184</v>
      </c>
    </row>
    <row r="180" spans="1:65" s="13" customFormat="1" ht="11.25">
      <c r="B180" s="219"/>
      <c r="C180" s="220"/>
      <c r="D180" s="221" t="s">
        <v>152</v>
      </c>
      <c r="E180" s="222" t="s">
        <v>1</v>
      </c>
      <c r="F180" s="223" t="s">
        <v>824</v>
      </c>
      <c r="G180" s="220"/>
      <c r="H180" s="222" t="s">
        <v>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152</v>
      </c>
      <c r="AU180" s="229" t="s">
        <v>83</v>
      </c>
      <c r="AV180" s="13" t="s">
        <v>81</v>
      </c>
      <c r="AW180" s="13" t="s">
        <v>30</v>
      </c>
      <c r="AX180" s="13" t="s">
        <v>73</v>
      </c>
      <c r="AY180" s="229" t="s">
        <v>144</v>
      </c>
    </row>
    <row r="181" spans="1:65" s="14" customFormat="1" ht="11.25">
      <c r="B181" s="230"/>
      <c r="C181" s="231"/>
      <c r="D181" s="221" t="s">
        <v>152</v>
      </c>
      <c r="E181" s="232" t="s">
        <v>1</v>
      </c>
      <c r="F181" s="233" t="s">
        <v>968</v>
      </c>
      <c r="G181" s="231"/>
      <c r="H181" s="234">
        <v>1.4550000000000001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152</v>
      </c>
      <c r="AU181" s="240" t="s">
        <v>83</v>
      </c>
      <c r="AV181" s="14" t="s">
        <v>83</v>
      </c>
      <c r="AW181" s="14" t="s">
        <v>30</v>
      </c>
      <c r="AX181" s="14" t="s">
        <v>73</v>
      </c>
      <c r="AY181" s="240" t="s">
        <v>144</v>
      </c>
    </row>
    <row r="182" spans="1:65" s="15" customFormat="1" ht="11.25">
      <c r="B182" s="241"/>
      <c r="C182" s="242"/>
      <c r="D182" s="221" t="s">
        <v>152</v>
      </c>
      <c r="E182" s="243" t="s">
        <v>1</v>
      </c>
      <c r="F182" s="244" t="s">
        <v>155</v>
      </c>
      <c r="G182" s="242"/>
      <c r="H182" s="245">
        <v>1.4550000000000001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152</v>
      </c>
      <c r="AU182" s="251" t="s">
        <v>83</v>
      </c>
      <c r="AV182" s="15" t="s">
        <v>150</v>
      </c>
      <c r="AW182" s="15" t="s">
        <v>30</v>
      </c>
      <c r="AX182" s="15" t="s">
        <v>81</v>
      </c>
      <c r="AY182" s="251" t="s">
        <v>144</v>
      </c>
    </row>
    <row r="183" spans="1:65" s="2" customFormat="1" ht="16.5" customHeight="1">
      <c r="A183" s="35"/>
      <c r="B183" s="36"/>
      <c r="C183" s="205" t="s">
        <v>189</v>
      </c>
      <c r="D183" s="205" t="s">
        <v>146</v>
      </c>
      <c r="E183" s="206" t="s">
        <v>826</v>
      </c>
      <c r="F183" s="207" t="s">
        <v>827</v>
      </c>
      <c r="G183" s="208" t="s">
        <v>149</v>
      </c>
      <c r="H183" s="209">
        <v>26.178999999999998</v>
      </c>
      <c r="I183" s="210"/>
      <c r="J183" s="211">
        <f>ROUND(I183*H183,2)</f>
        <v>0</v>
      </c>
      <c r="K183" s="212"/>
      <c r="L183" s="40"/>
      <c r="M183" s="213" t="s">
        <v>1</v>
      </c>
      <c r="N183" s="214" t="s">
        <v>38</v>
      </c>
      <c r="O183" s="72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7" t="s">
        <v>150</v>
      </c>
      <c r="AT183" s="217" t="s">
        <v>146</v>
      </c>
      <c r="AU183" s="217" t="s">
        <v>83</v>
      </c>
      <c r="AY183" s="18" t="s">
        <v>144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81</v>
      </c>
      <c r="BK183" s="218">
        <f>ROUND(I183*H183,2)</f>
        <v>0</v>
      </c>
      <c r="BL183" s="18" t="s">
        <v>150</v>
      </c>
      <c r="BM183" s="217" t="s">
        <v>192</v>
      </c>
    </row>
    <row r="184" spans="1:65" s="13" customFormat="1" ht="11.25">
      <c r="B184" s="219"/>
      <c r="C184" s="220"/>
      <c r="D184" s="221" t="s">
        <v>152</v>
      </c>
      <c r="E184" s="222" t="s">
        <v>1</v>
      </c>
      <c r="F184" s="223" t="s">
        <v>800</v>
      </c>
      <c r="G184" s="220"/>
      <c r="H184" s="222" t="s">
        <v>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152</v>
      </c>
      <c r="AU184" s="229" t="s">
        <v>83</v>
      </c>
      <c r="AV184" s="13" t="s">
        <v>81</v>
      </c>
      <c r="AW184" s="13" t="s">
        <v>30</v>
      </c>
      <c r="AX184" s="13" t="s">
        <v>73</v>
      </c>
      <c r="AY184" s="229" t="s">
        <v>144</v>
      </c>
    </row>
    <row r="185" spans="1:65" s="13" customFormat="1" ht="11.25">
      <c r="B185" s="219"/>
      <c r="C185" s="220"/>
      <c r="D185" s="221" t="s">
        <v>152</v>
      </c>
      <c r="E185" s="222" t="s">
        <v>1</v>
      </c>
      <c r="F185" s="223" t="s">
        <v>814</v>
      </c>
      <c r="G185" s="220"/>
      <c r="H185" s="222" t="s">
        <v>1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152</v>
      </c>
      <c r="AU185" s="229" t="s">
        <v>83</v>
      </c>
      <c r="AV185" s="13" t="s">
        <v>81</v>
      </c>
      <c r="AW185" s="13" t="s">
        <v>30</v>
      </c>
      <c r="AX185" s="13" t="s">
        <v>73</v>
      </c>
      <c r="AY185" s="229" t="s">
        <v>144</v>
      </c>
    </row>
    <row r="186" spans="1:65" s="13" customFormat="1" ht="11.25">
      <c r="B186" s="219"/>
      <c r="C186" s="220"/>
      <c r="D186" s="221" t="s">
        <v>152</v>
      </c>
      <c r="E186" s="222" t="s">
        <v>1</v>
      </c>
      <c r="F186" s="223" t="s">
        <v>815</v>
      </c>
      <c r="G186" s="220"/>
      <c r="H186" s="222" t="s">
        <v>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152</v>
      </c>
      <c r="AU186" s="229" t="s">
        <v>83</v>
      </c>
      <c r="AV186" s="13" t="s">
        <v>81</v>
      </c>
      <c r="AW186" s="13" t="s">
        <v>30</v>
      </c>
      <c r="AX186" s="13" t="s">
        <v>73</v>
      </c>
      <c r="AY186" s="229" t="s">
        <v>144</v>
      </c>
    </row>
    <row r="187" spans="1:65" s="14" customFormat="1" ht="22.5">
      <c r="B187" s="230"/>
      <c r="C187" s="231"/>
      <c r="D187" s="221" t="s">
        <v>152</v>
      </c>
      <c r="E187" s="232" t="s">
        <v>1</v>
      </c>
      <c r="F187" s="233" t="s">
        <v>969</v>
      </c>
      <c r="G187" s="231"/>
      <c r="H187" s="234">
        <v>29.088000000000001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152</v>
      </c>
      <c r="AU187" s="240" t="s">
        <v>83</v>
      </c>
      <c r="AV187" s="14" t="s">
        <v>83</v>
      </c>
      <c r="AW187" s="14" t="s">
        <v>30</v>
      </c>
      <c r="AX187" s="14" t="s">
        <v>73</v>
      </c>
      <c r="AY187" s="240" t="s">
        <v>144</v>
      </c>
    </row>
    <row r="188" spans="1:65" s="16" customFormat="1" ht="11.25">
      <c r="B188" s="268"/>
      <c r="C188" s="269"/>
      <c r="D188" s="221" t="s">
        <v>152</v>
      </c>
      <c r="E188" s="270" t="s">
        <v>1</v>
      </c>
      <c r="F188" s="271" t="s">
        <v>769</v>
      </c>
      <c r="G188" s="269"/>
      <c r="H188" s="272">
        <v>29.088000000000001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AT188" s="278" t="s">
        <v>152</v>
      </c>
      <c r="AU188" s="278" t="s">
        <v>83</v>
      </c>
      <c r="AV188" s="16" t="s">
        <v>160</v>
      </c>
      <c r="AW188" s="16" t="s">
        <v>30</v>
      </c>
      <c r="AX188" s="16" t="s">
        <v>73</v>
      </c>
      <c r="AY188" s="278" t="s">
        <v>144</v>
      </c>
    </row>
    <row r="189" spans="1:65" s="14" customFormat="1" ht="11.25">
      <c r="B189" s="230"/>
      <c r="C189" s="231"/>
      <c r="D189" s="221" t="s">
        <v>152</v>
      </c>
      <c r="E189" s="232" t="s">
        <v>1</v>
      </c>
      <c r="F189" s="233" t="s">
        <v>970</v>
      </c>
      <c r="G189" s="231"/>
      <c r="H189" s="234">
        <v>26.178999999999998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152</v>
      </c>
      <c r="AU189" s="240" t="s">
        <v>83</v>
      </c>
      <c r="AV189" s="14" t="s">
        <v>83</v>
      </c>
      <c r="AW189" s="14" t="s">
        <v>30</v>
      </c>
      <c r="AX189" s="14" t="s">
        <v>73</v>
      </c>
      <c r="AY189" s="240" t="s">
        <v>144</v>
      </c>
    </row>
    <row r="190" spans="1:65" s="14" customFormat="1" ht="11.25">
      <c r="B190" s="230"/>
      <c r="C190" s="231"/>
      <c r="D190" s="221" t="s">
        <v>152</v>
      </c>
      <c r="E190" s="232" t="s">
        <v>1</v>
      </c>
      <c r="F190" s="233" t="s">
        <v>971</v>
      </c>
      <c r="G190" s="231"/>
      <c r="H190" s="234">
        <v>26.178999999999998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152</v>
      </c>
      <c r="AU190" s="240" t="s">
        <v>83</v>
      </c>
      <c r="AV190" s="14" t="s">
        <v>83</v>
      </c>
      <c r="AW190" s="14" t="s">
        <v>30</v>
      </c>
      <c r="AX190" s="14" t="s">
        <v>81</v>
      </c>
      <c r="AY190" s="240" t="s">
        <v>144</v>
      </c>
    </row>
    <row r="191" spans="1:65" s="2" customFormat="1" ht="16.5" customHeight="1">
      <c r="A191" s="35"/>
      <c r="B191" s="36"/>
      <c r="C191" s="205" t="s">
        <v>158</v>
      </c>
      <c r="D191" s="205" t="s">
        <v>146</v>
      </c>
      <c r="E191" s="206" t="s">
        <v>829</v>
      </c>
      <c r="F191" s="207" t="s">
        <v>830</v>
      </c>
      <c r="G191" s="208" t="s">
        <v>149</v>
      </c>
      <c r="H191" s="209">
        <v>13.09</v>
      </c>
      <c r="I191" s="210"/>
      <c r="J191" s="211">
        <f>ROUND(I191*H191,2)</f>
        <v>0</v>
      </c>
      <c r="K191" s="212"/>
      <c r="L191" s="40"/>
      <c r="M191" s="213" t="s">
        <v>1</v>
      </c>
      <c r="N191" s="214" t="s">
        <v>38</v>
      </c>
      <c r="O191" s="72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150</v>
      </c>
      <c r="AT191" s="217" t="s">
        <v>146</v>
      </c>
      <c r="AU191" s="217" t="s">
        <v>83</v>
      </c>
      <c r="AY191" s="18" t="s">
        <v>144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81</v>
      </c>
      <c r="BK191" s="218">
        <f>ROUND(I191*H191,2)</f>
        <v>0</v>
      </c>
      <c r="BL191" s="18" t="s">
        <v>150</v>
      </c>
      <c r="BM191" s="217" t="s">
        <v>266</v>
      </c>
    </row>
    <row r="192" spans="1:65" s="13" customFormat="1" ht="11.25">
      <c r="B192" s="219"/>
      <c r="C192" s="220"/>
      <c r="D192" s="221" t="s">
        <v>152</v>
      </c>
      <c r="E192" s="222" t="s">
        <v>1</v>
      </c>
      <c r="F192" s="223" t="s">
        <v>824</v>
      </c>
      <c r="G192" s="220"/>
      <c r="H192" s="222" t="s">
        <v>1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152</v>
      </c>
      <c r="AU192" s="229" t="s">
        <v>83</v>
      </c>
      <c r="AV192" s="13" t="s">
        <v>81</v>
      </c>
      <c r="AW192" s="13" t="s">
        <v>30</v>
      </c>
      <c r="AX192" s="13" t="s">
        <v>73</v>
      </c>
      <c r="AY192" s="229" t="s">
        <v>144</v>
      </c>
    </row>
    <row r="193" spans="1:65" s="14" customFormat="1" ht="11.25">
      <c r="B193" s="230"/>
      <c r="C193" s="231"/>
      <c r="D193" s="221" t="s">
        <v>152</v>
      </c>
      <c r="E193" s="232" t="s">
        <v>1</v>
      </c>
      <c r="F193" s="233" t="s">
        <v>972</v>
      </c>
      <c r="G193" s="231"/>
      <c r="H193" s="234">
        <v>13.09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152</v>
      </c>
      <c r="AU193" s="240" t="s">
        <v>83</v>
      </c>
      <c r="AV193" s="14" t="s">
        <v>83</v>
      </c>
      <c r="AW193" s="14" t="s">
        <v>30</v>
      </c>
      <c r="AX193" s="14" t="s">
        <v>73</v>
      </c>
      <c r="AY193" s="240" t="s">
        <v>144</v>
      </c>
    </row>
    <row r="194" spans="1:65" s="15" customFormat="1" ht="11.25">
      <c r="B194" s="241"/>
      <c r="C194" s="242"/>
      <c r="D194" s="221" t="s">
        <v>152</v>
      </c>
      <c r="E194" s="243" t="s">
        <v>1</v>
      </c>
      <c r="F194" s="244" t="s">
        <v>155</v>
      </c>
      <c r="G194" s="242"/>
      <c r="H194" s="245">
        <v>13.09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AT194" s="251" t="s">
        <v>152</v>
      </c>
      <c r="AU194" s="251" t="s">
        <v>83</v>
      </c>
      <c r="AV194" s="15" t="s">
        <v>150</v>
      </c>
      <c r="AW194" s="15" t="s">
        <v>30</v>
      </c>
      <c r="AX194" s="15" t="s">
        <v>81</v>
      </c>
      <c r="AY194" s="251" t="s">
        <v>144</v>
      </c>
    </row>
    <row r="195" spans="1:65" s="2" customFormat="1" ht="16.5" customHeight="1">
      <c r="A195" s="35"/>
      <c r="B195" s="36"/>
      <c r="C195" s="205" t="s">
        <v>199</v>
      </c>
      <c r="D195" s="205" t="s">
        <v>146</v>
      </c>
      <c r="E195" s="206" t="s">
        <v>973</v>
      </c>
      <c r="F195" s="207" t="s">
        <v>974</v>
      </c>
      <c r="G195" s="208" t="s">
        <v>232</v>
      </c>
      <c r="H195" s="209">
        <v>793.02300000000002</v>
      </c>
      <c r="I195" s="210"/>
      <c r="J195" s="211">
        <f>ROUND(I195*H195,2)</f>
        <v>0</v>
      </c>
      <c r="K195" s="212"/>
      <c r="L195" s="40"/>
      <c r="M195" s="213" t="s">
        <v>1</v>
      </c>
      <c r="N195" s="214" t="s">
        <v>38</v>
      </c>
      <c r="O195" s="72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7" t="s">
        <v>150</v>
      </c>
      <c r="AT195" s="217" t="s">
        <v>146</v>
      </c>
      <c r="AU195" s="217" t="s">
        <v>83</v>
      </c>
      <c r="AY195" s="18" t="s">
        <v>144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81</v>
      </c>
      <c r="BK195" s="218">
        <f>ROUND(I195*H195,2)</f>
        <v>0</v>
      </c>
      <c r="BL195" s="18" t="s">
        <v>150</v>
      </c>
      <c r="BM195" s="217" t="s">
        <v>196</v>
      </c>
    </row>
    <row r="196" spans="1:65" s="13" customFormat="1" ht="11.25">
      <c r="B196" s="219"/>
      <c r="C196" s="220"/>
      <c r="D196" s="221" t="s">
        <v>152</v>
      </c>
      <c r="E196" s="222" t="s">
        <v>1</v>
      </c>
      <c r="F196" s="223" t="s">
        <v>975</v>
      </c>
      <c r="G196" s="220"/>
      <c r="H196" s="222" t="s">
        <v>1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152</v>
      </c>
      <c r="AU196" s="229" t="s">
        <v>83</v>
      </c>
      <c r="AV196" s="13" t="s">
        <v>81</v>
      </c>
      <c r="AW196" s="13" t="s">
        <v>30</v>
      </c>
      <c r="AX196" s="13" t="s">
        <v>73</v>
      </c>
      <c r="AY196" s="229" t="s">
        <v>144</v>
      </c>
    </row>
    <row r="197" spans="1:65" s="13" customFormat="1" ht="11.25">
      <c r="B197" s="219"/>
      <c r="C197" s="220"/>
      <c r="D197" s="221" t="s">
        <v>152</v>
      </c>
      <c r="E197" s="222" t="s">
        <v>1</v>
      </c>
      <c r="F197" s="223" t="s">
        <v>976</v>
      </c>
      <c r="G197" s="220"/>
      <c r="H197" s="222" t="s">
        <v>1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152</v>
      </c>
      <c r="AU197" s="229" t="s">
        <v>83</v>
      </c>
      <c r="AV197" s="13" t="s">
        <v>81</v>
      </c>
      <c r="AW197" s="13" t="s">
        <v>30</v>
      </c>
      <c r="AX197" s="13" t="s">
        <v>73</v>
      </c>
      <c r="AY197" s="229" t="s">
        <v>144</v>
      </c>
    </row>
    <row r="198" spans="1:65" s="13" customFormat="1" ht="11.25">
      <c r="B198" s="219"/>
      <c r="C198" s="220"/>
      <c r="D198" s="221" t="s">
        <v>152</v>
      </c>
      <c r="E198" s="222" t="s">
        <v>1</v>
      </c>
      <c r="F198" s="223" t="s">
        <v>815</v>
      </c>
      <c r="G198" s="220"/>
      <c r="H198" s="222" t="s">
        <v>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152</v>
      </c>
      <c r="AU198" s="229" t="s">
        <v>83</v>
      </c>
      <c r="AV198" s="13" t="s">
        <v>81</v>
      </c>
      <c r="AW198" s="13" t="s">
        <v>30</v>
      </c>
      <c r="AX198" s="13" t="s">
        <v>73</v>
      </c>
      <c r="AY198" s="229" t="s">
        <v>144</v>
      </c>
    </row>
    <row r="199" spans="1:65" s="14" customFormat="1" ht="11.25">
      <c r="B199" s="230"/>
      <c r="C199" s="231"/>
      <c r="D199" s="221" t="s">
        <v>152</v>
      </c>
      <c r="E199" s="232" t="s">
        <v>1</v>
      </c>
      <c r="F199" s="233" t="s">
        <v>977</v>
      </c>
      <c r="G199" s="231"/>
      <c r="H199" s="234">
        <v>264.74099999999999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152</v>
      </c>
      <c r="AU199" s="240" t="s">
        <v>83</v>
      </c>
      <c r="AV199" s="14" t="s">
        <v>83</v>
      </c>
      <c r="AW199" s="14" t="s">
        <v>30</v>
      </c>
      <c r="AX199" s="14" t="s">
        <v>73</v>
      </c>
      <c r="AY199" s="240" t="s">
        <v>144</v>
      </c>
    </row>
    <row r="200" spans="1:65" s="14" customFormat="1" ht="11.25">
      <c r="B200" s="230"/>
      <c r="C200" s="231"/>
      <c r="D200" s="221" t="s">
        <v>152</v>
      </c>
      <c r="E200" s="232" t="s">
        <v>1</v>
      </c>
      <c r="F200" s="233" t="s">
        <v>978</v>
      </c>
      <c r="G200" s="231"/>
      <c r="H200" s="234">
        <v>528.28200000000004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152</v>
      </c>
      <c r="AU200" s="240" t="s">
        <v>83</v>
      </c>
      <c r="AV200" s="14" t="s">
        <v>83</v>
      </c>
      <c r="AW200" s="14" t="s">
        <v>30</v>
      </c>
      <c r="AX200" s="14" t="s">
        <v>73</v>
      </c>
      <c r="AY200" s="240" t="s">
        <v>144</v>
      </c>
    </row>
    <row r="201" spans="1:65" s="15" customFormat="1" ht="11.25">
      <c r="B201" s="241"/>
      <c r="C201" s="242"/>
      <c r="D201" s="221" t="s">
        <v>152</v>
      </c>
      <c r="E201" s="243" t="s">
        <v>1</v>
      </c>
      <c r="F201" s="244" t="s">
        <v>155</v>
      </c>
      <c r="G201" s="242"/>
      <c r="H201" s="245">
        <v>793.02300000000002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152</v>
      </c>
      <c r="AU201" s="251" t="s">
        <v>83</v>
      </c>
      <c r="AV201" s="15" t="s">
        <v>150</v>
      </c>
      <c r="AW201" s="15" t="s">
        <v>30</v>
      </c>
      <c r="AX201" s="15" t="s">
        <v>81</v>
      </c>
      <c r="AY201" s="251" t="s">
        <v>144</v>
      </c>
    </row>
    <row r="202" spans="1:65" s="2" customFormat="1" ht="21.75" customHeight="1">
      <c r="A202" s="35"/>
      <c r="B202" s="36"/>
      <c r="C202" s="205" t="s">
        <v>163</v>
      </c>
      <c r="D202" s="205" t="s">
        <v>146</v>
      </c>
      <c r="E202" s="206" t="s">
        <v>755</v>
      </c>
      <c r="F202" s="207" t="s">
        <v>756</v>
      </c>
      <c r="G202" s="208" t="s">
        <v>232</v>
      </c>
      <c r="H202" s="209">
        <v>793.02300000000002</v>
      </c>
      <c r="I202" s="210"/>
      <c r="J202" s="211">
        <f>ROUND(I202*H202,2)</f>
        <v>0</v>
      </c>
      <c r="K202" s="212"/>
      <c r="L202" s="40"/>
      <c r="M202" s="213" t="s">
        <v>1</v>
      </c>
      <c r="N202" s="214" t="s">
        <v>38</v>
      </c>
      <c r="O202" s="72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150</v>
      </c>
      <c r="AT202" s="217" t="s">
        <v>146</v>
      </c>
      <c r="AU202" s="217" t="s">
        <v>83</v>
      </c>
      <c r="AY202" s="18" t="s">
        <v>144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81</v>
      </c>
      <c r="BK202" s="218">
        <f>ROUND(I202*H202,2)</f>
        <v>0</v>
      </c>
      <c r="BL202" s="18" t="s">
        <v>150</v>
      </c>
      <c r="BM202" s="217" t="s">
        <v>287</v>
      </c>
    </row>
    <row r="203" spans="1:65" s="13" customFormat="1" ht="11.25">
      <c r="B203" s="219"/>
      <c r="C203" s="220"/>
      <c r="D203" s="221" t="s">
        <v>152</v>
      </c>
      <c r="E203" s="222" t="s">
        <v>1</v>
      </c>
      <c r="F203" s="223" t="s">
        <v>975</v>
      </c>
      <c r="G203" s="220"/>
      <c r="H203" s="222" t="s">
        <v>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152</v>
      </c>
      <c r="AU203" s="229" t="s">
        <v>83</v>
      </c>
      <c r="AV203" s="13" t="s">
        <v>81</v>
      </c>
      <c r="AW203" s="13" t="s">
        <v>30</v>
      </c>
      <c r="AX203" s="13" t="s">
        <v>73</v>
      </c>
      <c r="AY203" s="229" t="s">
        <v>144</v>
      </c>
    </row>
    <row r="204" spans="1:65" s="13" customFormat="1" ht="11.25">
      <c r="B204" s="219"/>
      <c r="C204" s="220"/>
      <c r="D204" s="221" t="s">
        <v>152</v>
      </c>
      <c r="E204" s="222" t="s">
        <v>1</v>
      </c>
      <c r="F204" s="223" t="s">
        <v>976</v>
      </c>
      <c r="G204" s="220"/>
      <c r="H204" s="222" t="s">
        <v>1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152</v>
      </c>
      <c r="AU204" s="229" t="s">
        <v>83</v>
      </c>
      <c r="AV204" s="13" t="s">
        <v>81</v>
      </c>
      <c r="AW204" s="13" t="s">
        <v>30</v>
      </c>
      <c r="AX204" s="13" t="s">
        <v>73</v>
      </c>
      <c r="AY204" s="229" t="s">
        <v>144</v>
      </c>
    </row>
    <row r="205" spans="1:65" s="13" customFormat="1" ht="11.25">
      <c r="B205" s="219"/>
      <c r="C205" s="220"/>
      <c r="D205" s="221" t="s">
        <v>152</v>
      </c>
      <c r="E205" s="222" t="s">
        <v>1</v>
      </c>
      <c r="F205" s="223" t="s">
        <v>815</v>
      </c>
      <c r="G205" s="220"/>
      <c r="H205" s="222" t="s">
        <v>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152</v>
      </c>
      <c r="AU205" s="229" t="s">
        <v>83</v>
      </c>
      <c r="AV205" s="13" t="s">
        <v>81</v>
      </c>
      <c r="AW205" s="13" t="s">
        <v>30</v>
      </c>
      <c r="AX205" s="13" t="s">
        <v>73</v>
      </c>
      <c r="AY205" s="229" t="s">
        <v>144</v>
      </c>
    </row>
    <row r="206" spans="1:65" s="14" customFormat="1" ht="11.25">
      <c r="B206" s="230"/>
      <c r="C206" s="231"/>
      <c r="D206" s="221" t="s">
        <v>152</v>
      </c>
      <c r="E206" s="232" t="s">
        <v>1</v>
      </c>
      <c r="F206" s="233" t="s">
        <v>977</v>
      </c>
      <c r="G206" s="231"/>
      <c r="H206" s="234">
        <v>264.74099999999999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152</v>
      </c>
      <c r="AU206" s="240" t="s">
        <v>83</v>
      </c>
      <c r="AV206" s="14" t="s">
        <v>83</v>
      </c>
      <c r="AW206" s="14" t="s">
        <v>30</v>
      </c>
      <c r="AX206" s="14" t="s">
        <v>73</v>
      </c>
      <c r="AY206" s="240" t="s">
        <v>144</v>
      </c>
    </row>
    <row r="207" spans="1:65" s="14" customFormat="1" ht="11.25">
      <c r="B207" s="230"/>
      <c r="C207" s="231"/>
      <c r="D207" s="221" t="s">
        <v>152</v>
      </c>
      <c r="E207" s="232" t="s">
        <v>1</v>
      </c>
      <c r="F207" s="233" t="s">
        <v>978</v>
      </c>
      <c r="G207" s="231"/>
      <c r="H207" s="234">
        <v>528.28200000000004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152</v>
      </c>
      <c r="AU207" s="240" t="s">
        <v>83</v>
      </c>
      <c r="AV207" s="14" t="s">
        <v>83</v>
      </c>
      <c r="AW207" s="14" t="s">
        <v>30</v>
      </c>
      <c r="AX207" s="14" t="s">
        <v>73</v>
      </c>
      <c r="AY207" s="240" t="s">
        <v>144</v>
      </c>
    </row>
    <row r="208" spans="1:65" s="15" customFormat="1" ht="11.25">
      <c r="B208" s="241"/>
      <c r="C208" s="242"/>
      <c r="D208" s="221" t="s">
        <v>152</v>
      </c>
      <c r="E208" s="243" t="s">
        <v>1</v>
      </c>
      <c r="F208" s="244" t="s">
        <v>155</v>
      </c>
      <c r="G208" s="242"/>
      <c r="H208" s="245">
        <v>793.02300000000002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152</v>
      </c>
      <c r="AU208" s="251" t="s">
        <v>83</v>
      </c>
      <c r="AV208" s="15" t="s">
        <v>150</v>
      </c>
      <c r="AW208" s="15" t="s">
        <v>30</v>
      </c>
      <c r="AX208" s="15" t="s">
        <v>81</v>
      </c>
      <c r="AY208" s="251" t="s">
        <v>144</v>
      </c>
    </row>
    <row r="209" spans="1:65" s="2" customFormat="1" ht="21.75" customHeight="1">
      <c r="A209" s="35"/>
      <c r="B209" s="36"/>
      <c r="C209" s="205" t="s">
        <v>212</v>
      </c>
      <c r="D209" s="205" t="s">
        <v>146</v>
      </c>
      <c r="E209" s="206" t="s">
        <v>979</v>
      </c>
      <c r="F209" s="207" t="s">
        <v>980</v>
      </c>
      <c r="G209" s="208" t="s">
        <v>149</v>
      </c>
      <c r="H209" s="209">
        <v>473.928</v>
      </c>
      <c r="I209" s="210"/>
      <c r="J209" s="211">
        <f>ROUND(I209*H209,2)</f>
        <v>0</v>
      </c>
      <c r="K209" s="212"/>
      <c r="L209" s="40"/>
      <c r="M209" s="213" t="s">
        <v>1</v>
      </c>
      <c r="N209" s="214" t="s">
        <v>38</v>
      </c>
      <c r="O209" s="72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150</v>
      </c>
      <c r="AT209" s="217" t="s">
        <v>146</v>
      </c>
      <c r="AU209" s="217" t="s">
        <v>83</v>
      </c>
      <c r="AY209" s="18" t="s">
        <v>144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81</v>
      </c>
      <c r="BK209" s="218">
        <f>ROUND(I209*H209,2)</f>
        <v>0</v>
      </c>
      <c r="BL209" s="18" t="s">
        <v>150</v>
      </c>
      <c r="BM209" s="217" t="s">
        <v>298</v>
      </c>
    </row>
    <row r="210" spans="1:65" s="13" customFormat="1" ht="11.25">
      <c r="B210" s="219"/>
      <c r="C210" s="220"/>
      <c r="D210" s="221" t="s">
        <v>152</v>
      </c>
      <c r="E210" s="222" t="s">
        <v>1</v>
      </c>
      <c r="F210" s="223" t="s">
        <v>800</v>
      </c>
      <c r="G210" s="220"/>
      <c r="H210" s="222" t="s">
        <v>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152</v>
      </c>
      <c r="AU210" s="229" t="s">
        <v>83</v>
      </c>
      <c r="AV210" s="13" t="s">
        <v>81</v>
      </c>
      <c r="AW210" s="13" t="s">
        <v>30</v>
      </c>
      <c r="AX210" s="13" t="s">
        <v>73</v>
      </c>
      <c r="AY210" s="229" t="s">
        <v>144</v>
      </c>
    </row>
    <row r="211" spans="1:65" s="13" customFormat="1" ht="22.5">
      <c r="B211" s="219"/>
      <c r="C211" s="220"/>
      <c r="D211" s="221" t="s">
        <v>152</v>
      </c>
      <c r="E211" s="222" t="s">
        <v>1</v>
      </c>
      <c r="F211" s="223" t="s">
        <v>801</v>
      </c>
      <c r="G211" s="220"/>
      <c r="H211" s="222" t="s">
        <v>1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152</v>
      </c>
      <c r="AU211" s="229" t="s">
        <v>83</v>
      </c>
      <c r="AV211" s="13" t="s">
        <v>81</v>
      </c>
      <c r="AW211" s="13" t="s">
        <v>30</v>
      </c>
      <c r="AX211" s="13" t="s">
        <v>73</v>
      </c>
      <c r="AY211" s="229" t="s">
        <v>144</v>
      </c>
    </row>
    <row r="212" spans="1:65" s="13" customFormat="1" ht="11.25">
      <c r="B212" s="219"/>
      <c r="C212" s="220"/>
      <c r="D212" s="221" t="s">
        <v>152</v>
      </c>
      <c r="E212" s="222" t="s">
        <v>1</v>
      </c>
      <c r="F212" s="223" t="s">
        <v>802</v>
      </c>
      <c r="G212" s="220"/>
      <c r="H212" s="222" t="s">
        <v>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152</v>
      </c>
      <c r="AU212" s="229" t="s">
        <v>83</v>
      </c>
      <c r="AV212" s="13" t="s">
        <v>81</v>
      </c>
      <c r="AW212" s="13" t="s">
        <v>30</v>
      </c>
      <c r="AX212" s="13" t="s">
        <v>73</v>
      </c>
      <c r="AY212" s="229" t="s">
        <v>144</v>
      </c>
    </row>
    <row r="213" spans="1:65" s="14" customFormat="1" ht="11.25">
      <c r="B213" s="230"/>
      <c r="C213" s="231"/>
      <c r="D213" s="221" t="s">
        <v>152</v>
      </c>
      <c r="E213" s="232" t="s">
        <v>1</v>
      </c>
      <c r="F213" s="233" t="s">
        <v>957</v>
      </c>
      <c r="G213" s="231"/>
      <c r="H213" s="234">
        <v>145.608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152</v>
      </c>
      <c r="AU213" s="240" t="s">
        <v>83</v>
      </c>
      <c r="AV213" s="14" t="s">
        <v>83</v>
      </c>
      <c r="AW213" s="14" t="s">
        <v>30</v>
      </c>
      <c r="AX213" s="14" t="s">
        <v>73</v>
      </c>
      <c r="AY213" s="240" t="s">
        <v>144</v>
      </c>
    </row>
    <row r="214" spans="1:65" s="14" customFormat="1" ht="11.25">
      <c r="B214" s="230"/>
      <c r="C214" s="231"/>
      <c r="D214" s="221" t="s">
        <v>152</v>
      </c>
      <c r="E214" s="232" t="s">
        <v>1</v>
      </c>
      <c r="F214" s="233" t="s">
        <v>958</v>
      </c>
      <c r="G214" s="231"/>
      <c r="H214" s="234">
        <v>290.57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152</v>
      </c>
      <c r="AU214" s="240" t="s">
        <v>83</v>
      </c>
      <c r="AV214" s="14" t="s">
        <v>83</v>
      </c>
      <c r="AW214" s="14" t="s">
        <v>30</v>
      </c>
      <c r="AX214" s="14" t="s">
        <v>73</v>
      </c>
      <c r="AY214" s="240" t="s">
        <v>144</v>
      </c>
    </row>
    <row r="215" spans="1:65" s="13" customFormat="1" ht="11.25">
      <c r="B215" s="219"/>
      <c r="C215" s="220"/>
      <c r="D215" s="221" t="s">
        <v>152</v>
      </c>
      <c r="E215" s="222" t="s">
        <v>1</v>
      </c>
      <c r="F215" s="223" t="s">
        <v>959</v>
      </c>
      <c r="G215" s="220"/>
      <c r="H215" s="222" t="s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152</v>
      </c>
      <c r="AU215" s="229" t="s">
        <v>83</v>
      </c>
      <c r="AV215" s="13" t="s">
        <v>81</v>
      </c>
      <c r="AW215" s="13" t="s">
        <v>30</v>
      </c>
      <c r="AX215" s="13" t="s">
        <v>73</v>
      </c>
      <c r="AY215" s="229" t="s">
        <v>144</v>
      </c>
    </row>
    <row r="216" spans="1:65" s="14" customFormat="1" ht="11.25">
      <c r="B216" s="230"/>
      <c r="C216" s="231"/>
      <c r="D216" s="221" t="s">
        <v>152</v>
      </c>
      <c r="E216" s="232" t="s">
        <v>1</v>
      </c>
      <c r="F216" s="233" t="s">
        <v>960</v>
      </c>
      <c r="G216" s="231"/>
      <c r="H216" s="234">
        <v>37.75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152</v>
      </c>
      <c r="AU216" s="240" t="s">
        <v>83</v>
      </c>
      <c r="AV216" s="14" t="s">
        <v>83</v>
      </c>
      <c r="AW216" s="14" t="s">
        <v>30</v>
      </c>
      <c r="AX216" s="14" t="s">
        <v>73</v>
      </c>
      <c r="AY216" s="240" t="s">
        <v>144</v>
      </c>
    </row>
    <row r="217" spans="1:65" s="15" customFormat="1" ht="11.25">
      <c r="B217" s="241"/>
      <c r="C217" s="242"/>
      <c r="D217" s="221" t="s">
        <v>152</v>
      </c>
      <c r="E217" s="243" t="s">
        <v>1</v>
      </c>
      <c r="F217" s="244" t="s">
        <v>155</v>
      </c>
      <c r="G217" s="242"/>
      <c r="H217" s="245">
        <v>473.928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152</v>
      </c>
      <c r="AU217" s="251" t="s">
        <v>83</v>
      </c>
      <c r="AV217" s="15" t="s">
        <v>150</v>
      </c>
      <c r="AW217" s="15" t="s">
        <v>30</v>
      </c>
      <c r="AX217" s="15" t="s">
        <v>81</v>
      </c>
      <c r="AY217" s="251" t="s">
        <v>144</v>
      </c>
    </row>
    <row r="218" spans="1:65" s="2" customFormat="1" ht="21.75" customHeight="1">
      <c r="A218" s="35"/>
      <c r="B218" s="36"/>
      <c r="C218" s="205" t="s">
        <v>168</v>
      </c>
      <c r="D218" s="205" t="s">
        <v>146</v>
      </c>
      <c r="E218" s="206" t="s">
        <v>194</v>
      </c>
      <c r="F218" s="207" t="s">
        <v>195</v>
      </c>
      <c r="G218" s="208" t="s">
        <v>149</v>
      </c>
      <c r="H218" s="209">
        <v>503.01600000000002</v>
      </c>
      <c r="I218" s="210"/>
      <c r="J218" s="211">
        <f>ROUND(I218*H218,2)</f>
        <v>0</v>
      </c>
      <c r="K218" s="212"/>
      <c r="L218" s="40"/>
      <c r="M218" s="213" t="s">
        <v>1</v>
      </c>
      <c r="N218" s="214" t="s">
        <v>38</v>
      </c>
      <c r="O218" s="72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7" t="s">
        <v>150</v>
      </c>
      <c r="AT218" s="217" t="s">
        <v>146</v>
      </c>
      <c r="AU218" s="217" t="s">
        <v>83</v>
      </c>
      <c r="AY218" s="18" t="s">
        <v>144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81</v>
      </c>
      <c r="BK218" s="218">
        <f>ROUND(I218*H218,2)</f>
        <v>0</v>
      </c>
      <c r="BL218" s="18" t="s">
        <v>150</v>
      </c>
      <c r="BM218" s="217" t="s">
        <v>202</v>
      </c>
    </row>
    <row r="219" spans="1:65" s="13" customFormat="1" ht="11.25">
      <c r="B219" s="219"/>
      <c r="C219" s="220"/>
      <c r="D219" s="221" t="s">
        <v>152</v>
      </c>
      <c r="E219" s="222" t="s">
        <v>1</v>
      </c>
      <c r="F219" s="223" t="s">
        <v>800</v>
      </c>
      <c r="G219" s="220"/>
      <c r="H219" s="222" t="s">
        <v>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152</v>
      </c>
      <c r="AU219" s="229" t="s">
        <v>83</v>
      </c>
      <c r="AV219" s="13" t="s">
        <v>81</v>
      </c>
      <c r="AW219" s="13" t="s">
        <v>30</v>
      </c>
      <c r="AX219" s="13" t="s">
        <v>73</v>
      </c>
      <c r="AY219" s="229" t="s">
        <v>144</v>
      </c>
    </row>
    <row r="220" spans="1:65" s="13" customFormat="1" ht="22.5">
      <c r="B220" s="219"/>
      <c r="C220" s="220"/>
      <c r="D220" s="221" t="s">
        <v>152</v>
      </c>
      <c r="E220" s="222" t="s">
        <v>1</v>
      </c>
      <c r="F220" s="223" t="s">
        <v>801</v>
      </c>
      <c r="G220" s="220"/>
      <c r="H220" s="222" t="s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152</v>
      </c>
      <c r="AU220" s="229" t="s">
        <v>83</v>
      </c>
      <c r="AV220" s="13" t="s">
        <v>81</v>
      </c>
      <c r="AW220" s="13" t="s">
        <v>30</v>
      </c>
      <c r="AX220" s="13" t="s">
        <v>73</v>
      </c>
      <c r="AY220" s="229" t="s">
        <v>144</v>
      </c>
    </row>
    <row r="221" spans="1:65" s="13" customFormat="1" ht="11.25">
      <c r="B221" s="219"/>
      <c r="C221" s="220"/>
      <c r="D221" s="221" t="s">
        <v>152</v>
      </c>
      <c r="E221" s="222" t="s">
        <v>1</v>
      </c>
      <c r="F221" s="223" t="s">
        <v>802</v>
      </c>
      <c r="G221" s="220"/>
      <c r="H221" s="222" t="s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152</v>
      </c>
      <c r="AU221" s="229" t="s">
        <v>83</v>
      </c>
      <c r="AV221" s="13" t="s">
        <v>81</v>
      </c>
      <c r="AW221" s="13" t="s">
        <v>30</v>
      </c>
      <c r="AX221" s="13" t="s">
        <v>73</v>
      </c>
      <c r="AY221" s="229" t="s">
        <v>144</v>
      </c>
    </row>
    <row r="222" spans="1:65" s="13" customFormat="1" ht="11.25">
      <c r="B222" s="219"/>
      <c r="C222" s="220"/>
      <c r="D222" s="221" t="s">
        <v>152</v>
      </c>
      <c r="E222" s="222" t="s">
        <v>1</v>
      </c>
      <c r="F222" s="223" t="s">
        <v>981</v>
      </c>
      <c r="G222" s="220"/>
      <c r="H222" s="222" t="s">
        <v>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152</v>
      </c>
      <c r="AU222" s="229" t="s">
        <v>83</v>
      </c>
      <c r="AV222" s="13" t="s">
        <v>81</v>
      </c>
      <c r="AW222" s="13" t="s">
        <v>30</v>
      </c>
      <c r="AX222" s="13" t="s">
        <v>73</v>
      </c>
      <c r="AY222" s="229" t="s">
        <v>144</v>
      </c>
    </row>
    <row r="223" spans="1:65" s="14" customFormat="1" ht="11.25">
      <c r="B223" s="230"/>
      <c r="C223" s="231"/>
      <c r="D223" s="221" t="s">
        <v>152</v>
      </c>
      <c r="E223" s="232" t="s">
        <v>1</v>
      </c>
      <c r="F223" s="233" t="s">
        <v>957</v>
      </c>
      <c r="G223" s="231"/>
      <c r="H223" s="234">
        <v>145.608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152</v>
      </c>
      <c r="AU223" s="240" t="s">
        <v>83</v>
      </c>
      <c r="AV223" s="14" t="s">
        <v>83</v>
      </c>
      <c r="AW223" s="14" t="s">
        <v>30</v>
      </c>
      <c r="AX223" s="14" t="s">
        <v>73</v>
      </c>
      <c r="AY223" s="240" t="s">
        <v>144</v>
      </c>
    </row>
    <row r="224" spans="1:65" s="14" customFormat="1" ht="11.25">
      <c r="B224" s="230"/>
      <c r="C224" s="231"/>
      <c r="D224" s="221" t="s">
        <v>152</v>
      </c>
      <c r="E224" s="232" t="s">
        <v>1</v>
      </c>
      <c r="F224" s="233" t="s">
        <v>958</v>
      </c>
      <c r="G224" s="231"/>
      <c r="H224" s="234">
        <v>290.57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152</v>
      </c>
      <c r="AU224" s="240" t="s">
        <v>83</v>
      </c>
      <c r="AV224" s="14" t="s">
        <v>83</v>
      </c>
      <c r="AW224" s="14" t="s">
        <v>30</v>
      </c>
      <c r="AX224" s="14" t="s">
        <v>73</v>
      </c>
      <c r="AY224" s="240" t="s">
        <v>144</v>
      </c>
    </row>
    <row r="225" spans="1:65" s="13" customFormat="1" ht="11.25">
      <c r="B225" s="219"/>
      <c r="C225" s="220"/>
      <c r="D225" s="221" t="s">
        <v>152</v>
      </c>
      <c r="E225" s="222" t="s">
        <v>1</v>
      </c>
      <c r="F225" s="223" t="s">
        <v>959</v>
      </c>
      <c r="G225" s="220"/>
      <c r="H225" s="222" t="s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152</v>
      </c>
      <c r="AU225" s="229" t="s">
        <v>83</v>
      </c>
      <c r="AV225" s="13" t="s">
        <v>81</v>
      </c>
      <c r="AW225" s="13" t="s">
        <v>30</v>
      </c>
      <c r="AX225" s="13" t="s">
        <v>73</v>
      </c>
      <c r="AY225" s="229" t="s">
        <v>144</v>
      </c>
    </row>
    <row r="226" spans="1:65" s="14" customFormat="1" ht="11.25">
      <c r="B226" s="230"/>
      <c r="C226" s="231"/>
      <c r="D226" s="221" t="s">
        <v>152</v>
      </c>
      <c r="E226" s="232" t="s">
        <v>1</v>
      </c>
      <c r="F226" s="233" t="s">
        <v>960</v>
      </c>
      <c r="G226" s="231"/>
      <c r="H226" s="234">
        <v>37.75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152</v>
      </c>
      <c r="AU226" s="240" t="s">
        <v>83</v>
      </c>
      <c r="AV226" s="14" t="s">
        <v>83</v>
      </c>
      <c r="AW226" s="14" t="s">
        <v>30</v>
      </c>
      <c r="AX226" s="14" t="s">
        <v>73</v>
      </c>
      <c r="AY226" s="240" t="s">
        <v>144</v>
      </c>
    </row>
    <row r="227" spans="1:65" s="13" customFormat="1" ht="11.25">
      <c r="B227" s="219"/>
      <c r="C227" s="220"/>
      <c r="D227" s="221" t="s">
        <v>152</v>
      </c>
      <c r="E227" s="222" t="s">
        <v>1</v>
      </c>
      <c r="F227" s="223" t="s">
        <v>982</v>
      </c>
      <c r="G227" s="220"/>
      <c r="H227" s="222" t="s">
        <v>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152</v>
      </c>
      <c r="AU227" s="229" t="s">
        <v>83</v>
      </c>
      <c r="AV227" s="13" t="s">
        <v>81</v>
      </c>
      <c r="AW227" s="13" t="s">
        <v>30</v>
      </c>
      <c r="AX227" s="13" t="s">
        <v>73</v>
      </c>
      <c r="AY227" s="229" t="s">
        <v>144</v>
      </c>
    </row>
    <row r="228" spans="1:65" s="13" customFormat="1" ht="11.25">
      <c r="B228" s="219"/>
      <c r="C228" s="220"/>
      <c r="D228" s="221" t="s">
        <v>152</v>
      </c>
      <c r="E228" s="222" t="s">
        <v>1</v>
      </c>
      <c r="F228" s="223" t="s">
        <v>815</v>
      </c>
      <c r="G228" s="220"/>
      <c r="H228" s="222" t="s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152</v>
      </c>
      <c r="AU228" s="229" t="s">
        <v>83</v>
      </c>
      <c r="AV228" s="13" t="s">
        <v>81</v>
      </c>
      <c r="AW228" s="13" t="s">
        <v>30</v>
      </c>
      <c r="AX228" s="13" t="s">
        <v>73</v>
      </c>
      <c r="AY228" s="229" t="s">
        <v>144</v>
      </c>
    </row>
    <row r="229" spans="1:65" s="14" customFormat="1" ht="22.5">
      <c r="B229" s="230"/>
      <c r="C229" s="231"/>
      <c r="D229" s="221" t="s">
        <v>152</v>
      </c>
      <c r="E229" s="232" t="s">
        <v>1</v>
      </c>
      <c r="F229" s="233" t="s">
        <v>965</v>
      </c>
      <c r="G229" s="231"/>
      <c r="H229" s="234">
        <v>29.088000000000001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152</v>
      </c>
      <c r="AU229" s="240" t="s">
        <v>83</v>
      </c>
      <c r="AV229" s="14" t="s">
        <v>83</v>
      </c>
      <c r="AW229" s="14" t="s">
        <v>30</v>
      </c>
      <c r="AX229" s="14" t="s">
        <v>73</v>
      </c>
      <c r="AY229" s="240" t="s">
        <v>144</v>
      </c>
    </row>
    <row r="230" spans="1:65" s="15" customFormat="1" ht="11.25">
      <c r="B230" s="241"/>
      <c r="C230" s="242"/>
      <c r="D230" s="221" t="s">
        <v>152</v>
      </c>
      <c r="E230" s="243" t="s">
        <v>1</v>
      </c>
      <c r="F230" s="244" t="s">
        <v>155</v>
      </c>
      <c r="G230" s="242"/>
      <c r="H230" s="245">
        <v>503.01600000000002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152</v>
      </c>
      <c r="AU230" s="251" t="s">
        <v>83</v>
      </c>
      <c r="AV230" s="15" t="s">
        <v>150</v>
      </c>
      <c r="AW230" s="15" t="s">
        <v>30</v>
      </c>
      <c r="AX230" s="15" t="s">
        <v>81</v>
      </c>
      <c r="AY230" s="251" t="s">
        <v>144</v>
      </c>
    </row>
    <row r="231" spans="1:65" s="2" customFormat="1" ht="16.5" customHeight="1">
      <c r="A231" s="35"/>
      <c r="B231" s="36"/>
      <c r="C231" s="205" t="s">
        <v>225</v>
      </c>
      <c r="D231" s="205" t="s">
        <v>146</v>
      </c>
      <c r="E231" s="206" t="s">
        <v>200</v>
      </c>
      <c r="F231" s="207" t="s">
        <v>201</v>
      </c>
      <c r="G231" s="208" t="s">
        <v>149</v>
      </c>
      <c r="H231" s="209">
        <v>503.01600000000002</v>
      </c>
      <c r="I231" s="210"/>
      <c r="J231" s="211">
        <f>ROUND(I231*H231,2)</f>
        <v>0</v>
      </c>
      <c r="K231" s="212"/>
      <c r="L231" s="40"/>
      <c r="M231" s="213" t="s">
        <v>1</v>
      </c>
      <c r="N231" s="214" t="s">
        <v>38</v>
      </c>
      <c r="O231" s="72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150</v>
      </c>
      <c r="AT231" s="217" t="s">
        <v>146</v>
      </c>
      <c r="AU231" s="217" t="s">
        <v>83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81</v>
      </c>
      <c r="BK231" s="218">
        <f>ROUND(I231*H231,2)</f>
        <v>0</v>
      </c>
      <c r="BL231" s="18" t="s">
        <v>150</v>
      </c>
      <c r="BM231" s="217" t="s">
        <v>207</v>
      </c>
    </row>
    <row r="232" spans="1:65" s="13" customFormat="1" ht="11.25">
      <c r="B232" s="219"/>
      <c r="C232" s="220"/>
      <c r="D232" s="221" t="s">
        <v>152</v>
      </c>
      <c r="E232" s="222" t="s">
        <v>1</v>
      </c>
      <c r="F232" s="223" t="s">
        <v>800</v>
      </c>
      <c r="G232" s="220"/>
      <c r="H232" s="222" t="s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152</v>
      </c>
      <c r="AU232" s="229" t="s">
        <v>83</v>
      </c>
      <c r="AV232" s="13" t="s">
        <v>81</v>
      </c>
      <c r="AW232" s="13" t="s">
        <v>30</v>
      </c>
      <c r="AX232" s="13" t="s">
        <v>73</v>
      </c>
      <c r="AY232" s="229" t="s">
        <v>144</v>
      </c>
    </row>
    <row r="233" spans="1:65" s="13" customFormat="1" ht="22.5">
      <c r="B233" s="219"/>
      <c r="C233" s="220"/>
      <c r="D233" s="221" t="s">
        <v>152</v>
      </c>
      <c r="E233" s="222" t="s">
        <v>1</v>
      </c>
      <c r="F233" s="223" t="s">
        <v>801</v>
      </c>
      <c r="G233" s="220"/>
      <c r="H233" s="222" t="s">
        <v>1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152</v>
      </c>
      <c r="AU233" s="229" t="s">
        <v>83</v>
      </c>
      <c r="AV233" s="13" t="s">
        <v>81</v>
      </c>
      <c r="AW233" s="13" t="s">
        <v>30</v>
      </c>
      <c r="AX233" s="13" t="s">
        <v>73</v>
      </c>
      <c r="AY233" s="229" t="s">
        <v>144</v>
      </c>
    </row>
    <row r="234" spans="1:65" s="13" customFormat="1" ht="11.25">
      <c r="B234" s="219"/>
      <c r="C234" s="220"/>
      <c r="D234" s="221" t="s">
        <v>152</v>
      </c>
      <c r="E234" s="222" t="s">
        <v>1</v>
      </c>
      <c r="F234" s="223" t="s">
        <v>802</v>
      </c>
      <c r="G234" s="220"/>
      <c r="H234" s="222" t="s">
        <v>1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152</v>
      </c>
      <c r="AU234" s="229" t="s">
        <v>83</v>
      </c>
      <c r="AV234" s="13" t="s">
        <v>81</v>
      </c>
      <c r="AW234" s="13" t="s">
        <v>30</v>
      </c>
      <c r="AX234" s="13" t="s">
        <v>73</v>
      </c>
      <c r="AY234" s="229" t="s">
        <v>144</v>
      </c>
    </row>
    <row r="235" spans="1:65" s="13" customFormat="1" ht="11.25">
      <c r="B235" s="219"/>
      <c r="C235" s="220"/>
      <c r="D235" s="221" t="s">
        <v>152</v>
      </c>
      <c r="E235" s="222" t="s">
        <v>1</v>
      </c>
      <c r="F235" s="223" t="s">
        <v>981</v>
      </c>
      <c r="G235" s="220"/>
      <c r="H235" s="222" t="s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152</v>
      </c>
      <c r="AU235" s="229" t="s">
        <v>83</v>
      </c>
      <c r="AV235" s="13" t="s">
        <v>81</v>
      </c>
      <c r="AW235" s="13" t="s">
        <v>30</v>
      </c>
      <c r="AX235" s="13" t="s">
        <v>73</v>
      </c>
      <c r="AY235" s="229" t="s">
        <v>144</v>
      </c>
    </row>
    <row r="236" spans="1:65" s="14" customFormat="1" ht="11.25">
      <c r="B236" s="230"/>
      <c r="C236" s="231"/>
      <c r="D236" s="221" t="s">
        <v>152</v>
      </c>
      <c r="E236" s="232" t="s">
        <v>1</v>
      </c>
      <c r="F236" s="233" t="s">
        <v>957</v>
      </c>
      <c r="G236" s="231"/>
      <c r="H236" s="234">
        <v>145.608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152</v>
      </c>
      <c r="AU236" s="240" t="s">
        <v>83</v>
      </c>
      <c r="AV236" s="14" t="s">
        <v>83</v>
      </c>
      <c r="AW236" s="14" t="s">
        <v>30</v>
      </c>
      <c r="AX236" s="14" t="s">
        <v>73</v>
      </c>
      <c r="AY236" s="240" t="s">
        <v>144</v>
      </c>
    </row>
    <row r="237" spans="1:65" s="14" customFormat="1" ht="11.25">
      <c r="B237" s="230"/>
      <c r="C237" s="231"/>
      <c r="D237" s="221" t="s">
        <v>152</v>
      </c>
      <c r="E237" s="232" t="s">
        <v>1</v>
      </c>
      <c r="F237" s="233" t="s">
        <v>958</v>
      </c>
      <c r="G237" s="231"/>
      <c r="H237" s="234">
        <v>290.57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152</v>
      </c>
      <c r="AU237" s="240" t="s">
        <v>83</v>
      </c>
      <c r="AV237" s="14" t="s">
        <v>83</v>
      </c>
      <c r="AW237" s="14" t="s">
        <v>30</v>
      </c>
      <c r="AX237" s="14" t="s">
        <v>73</v>
      </c>
      <c r="AY237" s="240" t="s">
        <v>144</v>
      </c>
    </row>
    <row r="238" spans="1:65" s="13" customFormat="1" ht="11.25">
      <c r="B238" s="219"/>
      <c r="C238" s="220"/>
      <c r="D238" s="221" t="s">
        <v>152</v>
      </c>
      <c r="E238" s="222" t="s">
        <v>1</v>
      </c>
      <c r="F238" s="223" t="s">
        <v>959</v>
      </c>
      <c r="G238" s="220"/>
      <c r="H238" s="222" t="s">
        <v>1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152</v>
      </c>
      <c r="AU238" s="229" t="s">
        <v>83</v>
      </c>
      <c r="AV238" s="13" t="s">
        <v>81</v>
      </c>
      <c r="AW238" s="13" t="s">
        <v>30</v>
      </c>
      <c r="AX238" s="13" t="s">
        <v>73</v>
      </c>
      <c r="AY238" s="229" t="s">
        <v>144</v>
      </c>
    </row>
    <row r="239" spans="1:65" s="14" customFormat="1" ht="11.25">
      <c r="B239" s="230"/>
      <c r="C239" s="231"/>
      <c r="D239" s="221" t="s">
        <v>152</v>
      </c>
      <c r="E239" s="232" t="s">
        <v>1</v>
      </c>
      <c r="F239" s="233" t="s">
        <v>960</v>
      </c>
      <c r="G239" s="231"/>
      <c r="H239" s="234">
        <v>37.75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152</v>
      </c>
      <c r="AU239" s="240" t="s">
        <v>83</v>
      </c>
      <c r="AV239" s="14" t="s">
        <v>83</v>
      </c>
      <c r="AW239" s="14" t="s">
        <v>30</v>
      </c>
      <c r="AX239" s="14" t="s">
        <v>73</v>
      </c>
      <c r="AY239" s="240" t="s">
        <v>144</v>
      </c>
    </row>
    <row r="240" spans="1:65" s="13" customFormat="1" ht="11.25">
      <c r="B240" s="219"/>
      <c r="C240" s="220"/>
      <c r="D240" s="221" t="s">
        <v>152</v>
      </c>
      <c r="E240" s="222" t="s">
        <v>1</v>
      </c>
      <c r="F240" s="223" t="s">
        <v>982</v>
      </c>
      <c r="G240" s="220"/>
      <c r="H240" s="222" t="s">
        <v>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152</v>
      </c>
      <c r="AU240" s="229" t="s">
        <v>83</v>
      </c>
      <c r="AV240" s="13" t="s">
        <v>81</v>
      </c>
      <c r="AW240" s="13" t="s">
        <v>30</v>
      </c>
      <c r="AX240" s="13" t="s">
        <v>73</v>
      </c>
      <c r="AY240" s="229" t="s">
        <v>144</v>
      </c>
    </row>
    <row r="241" spans="1:65" s="13" customFormat="1" ht="11.25">
      <c r="B241" s="219"/>
      <c r="C241" s="220"/>
      <c r="D241" s="221" t="s">
        <v>152</v>
      </c>
      <c r="E241" s="222" t="s">
        <v>1</v>
      </c>
      <c r="F241" s="223" t="s">
        <v>815</v>
      </c>
      <c r="G241" s="220"/>
      <c r="H241" s="222" t="s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152</v>
      </c>
      <c r="AU241" s="229" t="s">
        <v>83</v>
      </c>
      <c r="AV241" s="13" t="s">
        <v>81</v>
      </c>
      <c r="AW241" s="13" t="s">
        <v>30</v>
      </c>
      <c r="AX241" s="13" t="s">
        <v>73</v>
      </c>
      <c r="AY241" s="229" t="s">
        <v>144</v>
      </c>
    </row>
    <row r="242" spans="1:65" s="14" customFormat="1" ht="22.5">
      <c r="B242" s="230"/>
      <c r="C242" s="231"/>
      <c r="D242" s="221" t="s">
        <v>152</v>
      </c>
      <c r="E242" s="232" t="s">
        <v>1</v>
      </c>
      <c r="F242" s="233" t="s">
        <v>965</v>
      </c>
      <c r="G242" s="231"/>
      <c r="H242" s="234">
        <v>29.088000000000001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152</v>
      </c>
      <c r="AU242" s="240" t="s">
        <v>83</v>
      </c>
      <c r="AV242" s="14" t="s">
        <v>83</v>
      </c>
      <c r="AW242" s="14" t="s">
        <v>30</v>
      </c>
      <c r="AX242" s="14" t="s">
        <v>73</v>
      </c>
      <c r="AY242" s="240" t="s">
        <v>144</v>
      </c>
    </row>
    <row r="243" spans="1:65" s="15" customFormat="1" ht="11.25">
      <c r="B243" s="241"/>
      <c r="C243" s="242"/>
      <c r="D243" s="221" t="s">
        <v>152</v>
      </c>
      <c r="E243" s="243" t="s">
        <v>1</v>
      </c>
      <c r="F243" s="244" t="s">
        <v>155</v>
      </c>
      <c r="G243" s="242"/>
      <c r="H243" s="245">
        <v>503.01600000000002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152</v>
      </c>
      <c r="AU243" s="251" t="s">
        <v>83</v>
      </c>
      <c r="AV243" s="15" t="s">
        <v>150</v>
      </c>
      <c r="AW243" s="15" t="s">
        <v>30</v>
      </c>
      <c r="AX243" s="15" t="s">
        <v>81</v>
      </c>
      <c r="AY243" s="251" t="s">
        <v>144</v>
      </c>
    </row>
    <row r="244" spans="1:65" s="2" customFormat="1" ht="21.75" customHeight="1">
      <c r="A244" s="35"/>
      <c r="B244" s="36"/>
      <c r="C244" s="205" t="s">
        <v>179</v>
      </c>
      <c r="D244" s="205" t="s">
        <v>146</v>
      </c>
      <c r="E244" s="206" t="s">
        <v>205</v>
      </c>
      <c r="F244" s="207" t="s">
        <v>595</v>
      </c>
      <c r="G244" s="208" t="s">
        <v>149</v>
      </c>
      <c r="H244" s="209">
        <v>387.428</v>
      </c>
      <c r="I244" s="210"/>
      <c r="J244" s="211">
        <f>ROUND(I244*H244,2)</f>
        <v>0</v>
      </c>
      <c r="K244" s="212"/>
      <c r="L244" s="40"/>
      <c r="M244" s="213" t="s">
        <v>1</v>
      </c>
      <c r="N244" s="214" t="s">
        <v>38</v>
      </c>
      <c r="O244" s="72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7" t="s">
        <v>150</v>
      </c>
      <c r="AT244" s="217" t="s">
        <v>146</v>
      </c>
      <c r="AU244" s="217" t="s">
        <v>83</v>
      </c>
      <c r="AY244" s="18" t="s">
        <v>144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81</v>
      </c>
      <c r="BK244" s="218">
        <f>ROUND(I244*H244,2)</f>
        <v>0</v>
      </c>
      <c r="BL244" s="18" t="s">
        <v>150</v>
      </c>
      <c r="BM244" s="217" t="s">
        <v>233</v>
      </c>
    </row>
    <row r="245" spans="1:65" s="13" customFormat="1" ht="11.25">
      <c r="B245" s="219"/>
      <c r="C245" s="220"/>
      <c r="D245" s="221" t="s">
        <v>152</v>
      </c>
      <c r="E245" s="222" t="s">
        <v>1</v>
      </c>
      <c r="F245" s="223" t="s">
        <v>835</v>
      </c>
      <c r="G245" s="220"/>
      <c r="H245" s="222" t="s">
        <v>1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152</v>
      </c>
      <c r="AU245" s="229" t="s">
        <v>83</v>
      </c>
      <c r="AV245" s="13" t="s">
        <v>81</v>
      </c>
      <c r="AW245" s="13" t="s">
        <v>30</v>
      </c>
      <c r="AX245" s="13" t="s">
        <v>73</v>
      </c>
      <c r="AY245" s="229" t="s">
        <v>144</v>
      </c>
    </row>
    <row r="246" spans="1:65" s="13" customFormat="1" ht="11.25">
      <c r="B246" s="219"/>
      <c r="C246" s="220"/>
      <c r="D246" s="221" t="s">
        <v>152</v>
      </c>
      <c r="E246" s="222" t="s">
        <v>1</v>
      </c>
      <c r="F246" s="223" t="s">
        <v>983</v>
      </c>
      <c r="G246" s="220"/>
      <c r="H246" s="222" t="s">
        <v>1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152</v>
      </c>
      <c r="AU246" s="229" t="s">
        <v>83</v>
      </c>
      <c r="AV246" s="13" t="s">
        <v>81</v>
      </c>
      <c r="AW246" s="13" t="s">
        <v>30</v>
      </c>
      <c r="AX246" s="13" t="s">
        <v>73</v>
      </c>
      <c r="AY246" s="229" t="s">
        <v>144</v>
      </c>
    </row>
    <row r="247" spans="1:65" s="13" customFormat="1" ht="11.25">
      <c r="B247" s="219"/>
      <c r="C247" s="220"/>
      <c r="D247" s="221" t="s">
        <v>152</v>
      </c>
      <c r="E247" s="222" t="s">
        <v>1</v>
      </c>
      <c r="F247" s="223" t="s">
        <v>800</v>
      </c>
      <c r="G247" s="220"/>
      <c r="H247" s="222" t="s">
        <v>1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152</v>
      </c>
      <c r="AU247" s="229" t="s">
        <v>83</v>
      </c>
      <c r="AV247" s="13" t="s">
        <v>81</v>
      </c>
      <c r="AW247" s="13" t="s">
        <v>30</v>
      </c>
      <c r="AX247" s="13" t="s">
        <v>73</v>
      </c>
      <c r="AY247" s="229" t="s">
        <v>144</v>
      </c>
    </row>
    <row r="248" spans="1:65" s="13" customFormat="1" ht="22.5">
      <c r="B248" s="219"/>
      <c r="C248" s="220"/>
      <c r="D248" s="221" t="s">
        <v>152</v>
      </c>
      <c r="E248" s="222" t="s">
        <v>1</v>
      </c>
      <c r="F248" s="223" t="s">
        <v>801</v>
      </c>
      <c r="G248" s="220"/>
      <c r="H248" s="222" t="s">
        <v>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152</v>
      </c>
      <c r="AU248" s="229" t="s">
        <v>83</v>
      </c>
      <c r="AV248" s="13" t="s">
        <v>81</v>
      </c>
      <c r="AW248" s="13" t="s">
        <v>30</v>
      </c>
      <c r="AX248" s="13" t="s">
        <v>73</v>
      </c>
      <c r="AY248" s="229" t="s">
        <v>144</v>
      </c>
    </row>
    <row r="249" spans="1:65" s="13" customFormat="1" ht="11.25">
      <c r="B249" s="219"/>
      <c r="C249" s="220"/>
      <c r="D249" s="221" t="s">
        <v>152</v>
      </c>
      <c r="E249" s="222" t="s">
        <v>1</v>
      </c>
      <c r="F249" s="223" t="s">
        <v>802</v>
      </c>
      <c r="G249" s="220"/>
      <c r="H249" s="222" t="s">
        <v>1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152</v>
      </c>
      <c r="AU249" s="229" t="s">
        <v>83</v>
      </c>
      <c r="AV249" s="13" t="s">
        <v>81</v>
      </c>
      <c r="AW249" s="13" t="s">
        <v>30</v>
      </c>
      <c r="AX249" s="13" t="s">
        <v>73</v>
      </c>
      <c r="AY249" s="229" t="s">
        <v>144</v>
      </c>
    </row>
    <row r="250" spans="1:65" s="14" customFormat="1" ht="11.25">
      <c r="B250" s="230"/>
      <c r="C250" s="231"/>
      <c r="D250" s="221" t="s">
        <v>152</v>
      </c>
      <c r="E250" s="232" t="s">
        <v>1</v>
      </c>
      <c r="F250" s="233" t="s">
        <v>957</v>
      </c>
      <c r="G250" s="231"/>
      <c r="H250" s="234">
        <v>145.608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152</v>
      </c>
      <c r="AU250" s="240" t="s">
        <v>83</v>
      </c>
      <c r="AV250" s="14" t="s">
        <v>83</v>
      </c>
      <c r="AW250" s="14" t="s">
        <v>30</v>
      </c>
      <c r="AX250" s="14" t="s">
        <v>73</v>
      </c>
      <c r="AY250" s="240" t="s">
        <v>144</v>
      </c>
    </row>
    <row r="251" spans="1:65" s="14" customFormat="1" ht="11.25">
      <c r="B251" s="230"/>
      <c r="C251" s="231"/>
      <c r="D251" s="221" t="s">
        <v>152</v>
      </c>
      <c r="E251" s="232" t="s">
        <v>1</v>
      </c>
      <c r="F251" s="233" t="s">
        <v>958</v>
      </c>
      <c r="G251" s="231"/>
      <c r="H251" s="234">
        <v>290.57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152</v>
      </c>
      <c r="AU251" s="240" t="s">
        <v>83</v>
      </c>
      <c r="AV251" s="14" t="s">
        <v>83</v>
      </c>
      <c r="AW251" s="14" t="s">
        <v>30</v>
      </c>
      <c r="AX251" s="14" t="s">
        <v>73</v>
      </c>
      <c r="AY251" s="240" t="s">
        <v>144</v>
      </c>
    </row>
    <row r="252" spans="1:65" s="13" customFormat="1" ht="11.25">
      <c r="B252" s="219"/>
      <c r="C252" s="220"/>
      <c r="D252" s="221" t="s">
        <v>152</v>
      </c>
      <c r="E252" s="222" t="s">
        <v>1</v>
      </c>
      <c r="F252" s="223" t="s">
        <v>959</v>
      </c>
      <c r="G252" s="220"/>
      <c r="H252" s="222" t="s">
        <v>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152</v>
      </c>
      <c r="AU252" s="229" t="s">
        <v>83</v>
      </c>
      <c r="AV252" s="13" t="s">
        <v>81</v>
      </c>
      <c r="AW252" s="13" t="s">
        <v>30</v>
      </c>
      <c r="AX252" s="13" t="s">
        <v>73</v>
      </c>
      <c r="AY252" s="229" t="s">
        <v>144</v>
      </c>
    </row>
    <row r="253" spans="1:65" s="14" customFormat="1" ht="11.25">
      <c r="B253" s="230"/>
      <c r="C253" s="231"/>
      <c r="D253" s="221" t="s">
        <v>152</v>
      </c>
      <c r="E253" s="232" t="s">
        <v>1</v>
      </c>
      <c r="F253" s="233" t="s">
        <v>960</v>
      </c>
      <c r="G253" s="231"/>
      <c r="H253" s="234">
        <v>37.75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152</v>
      </c>
      <c r="AU253" s="240" t="s">
        <v>83</v>
      </c>
      <c r="AV253" s="14" t="s">
        <v>83</v>
      </c>
      <c r="AW253" s="14" t="s">
        <v>30</v>
      </c>
      <c r="AX253" s="14" t="s">
        <v>73</v>
      </c>
      <c r="AY253" s="240" t="s">
        <v>144</v>
      </c>
    </row>
    <row r="254" spans="1:65" s="13" customFormat="1" ht="11.25">
      <c r="B254" s="219"/>
      <c r="C254" s="220"/>
      <c r="D254" s="221" t="s">
        <v>152</v>
      </c>
      <c r="E254" s="222" t="s">
        <v>1</v>
      </c>
      <c r="F254" s="223" t="s">
        <v>838</v>
      </c>
      <c r="G254" s="220"/>
      <c r="H254" s="222" t="s">
        <v>1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152</v>
      </c>
      <c r="AU254" s="229" t="s">
        <v>83</v>
      </c>
      <c r="AV254" s="13" t="s">
        <v>81</v>
      </c>
      <c r="AW254" s="13" t="s">
        <v>30</v>
      </c>
      <c r="AX254" s="13" t="s">
        <v>73</v>
      </c>
      <c r="AY254" s="229" t="s">
        <v>144</v>
      </c>
    </row>
    <row r="255" spans="1:65" s="13" customFormat="1" ht="11.25">
      <c r="B255" s="219"/>
      <c r="C255" s="220"/>
      <c r="D255" s="221" t="s">
        <v>152</v>
      </c>
      <c r="E255" s="222" t="s">
        <v>1</v>
      </c>
      <c r="F255" s="223" t="s">
        <v>984</v>
      </c>
      <c r="G255" s="220"/>
      <c r="H255" s="222" t="s">
        <v>1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152</v>
      </c>
      <c r="AU255" s="229" t="s">
        <v>83</v>
      </c>
      <c r="AV255" s="13" t="s">
        <v>81</v>
      </c>
      <c r="AW255" s="13" t="s">
        <v>30</v>
      </c>
      <c r="AX255" s="13" t="s">
        <v>73</v>
      </c>
      <c r="AY255" s="229" t="s">
        <v>144</v>
      </c>
    </row>
    <row r="256" spans="1:65" s="13" customFormat="1" ht="11.25">
      <c r="B256" s="219"/>
      <c r="C256" s="220"/>
      <c r="D256" s="221" t="s">
        <v>152</v>
      </c>
      <c r="E256" s="222" t="s">
        <v>1</v>
      </c>
      <c r="F256" s="223" t="s">
        <v>815</v>
      </c>
      <c r="G256" s="220"/>
      <c r="H256" s="222" t="s">
        <v>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152</v>
      </c>
      <c r="AU256" s="229" t="s">
        <v>83</v>
      </c>
      <c r="AV256" s="13" t="s">
        <v>81</v>
      </c>
      <c r="AW256" s="13" t="s">
        <v>30</v>
      </c>
      <c r="AX256" s="13" t="s">
        <v>73</v>
      </c>
      <c r="AY256" s="229" t="s">
        <v>144</v>
      </c>
    </row>
    <row r="257" spans="1:65" s="14" customFormat="1" ht="11.25">
      <c r="B257" s="230"/>
      <c r="C257" s="231"/>
      <c r="D257" s="221" t="s">
        <v>152</v>
      </c>
      <c r="E257" s="232" t="s">
        <v>1</v>
      </c>
      <c r="F257" s="233" t="s">
        <v>985</v>
      </c>
      <c r="G257" s="231"/>
      <c r="H257" s="234">
        <v>-86.5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152</v>
      </c>
      <c r="AU257" s="240" t="s">
        <v>83</v>
      </c>
      <c r="AV257" s="14" t="s">
        <v>83</v>
      </c>
      <c r="AW257" s="14" t="s">
        <v>30</v>
      </c>
      <c r="AX257" s="14" t="s">
        <v>73</v>
      </c>
      <c r="AY257" s="240" t="s">
        <v>144</v>
      </c>
    </row>
    <row r="258" spans="1:65" s="15" customFormat="1" ht="11.25">
      <c r="B258" s="241"/>
      <c r="C258" s="242"/>
      <c r="D258" s="221" t="s">
        <v>152</v>
      </c>
      <c r="E258" s="243" t="s">
        <v>1</v>
      </c>
      <c r="F258" s="244" t="s">
        <v>155</v>
      </c>
      <c r="G258" s="242"/>
      <c r="H258" s="245">
        <v>387.428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152</v>
      </c>
      <c r="AU258" s="251" t="s">
        <v>83</v>
      </c>
      <c r="AV258" s="15" t="s">
        <v>150</v>
      </c>
      <c r="AW258" s="15" t="s">
        <v>30</v>
      </c>
      <c r="AX258" s="15" t="s">
        <v>81</v>
      </c>
      <c r="AY258" s="251" t="s">
        <v>144</v>
      </c>
    </row>
    <row r="259" spans="1:65" s="2" customFormat="1" ht="16.5" customHeight="1">
      <c r="A259" s="35"/>
      <c r="B259" s="36"/>
      <c r="C259" s="252" t="s">
        <v>8</v>
      </c>
      <c r="D259" s="252" t="s">
        <v>213</v>
      </c>
      <c r="E259" s="253" t="s">
        <v>598</v>
      </c>
      <c r="F259" s="254" t="s">
        <v>599</v>
      </c>
      <c r="G259" s="255" t="s">
        <v>216</v>
      </c>
      <c r="H259" s="256">
        <v>736.11300000000006</v>
      </c>
      <c r="I259" s="257"/>
      <c r="J259" s="258">
        <f>ROUND(I259*H259,2)</f>
        <v>0</v>
      </c>
      <c r="K259" s="259"/>
      <c r="L259" s="260"/>
      <c r="M259" s="261" t="s">
        <v>1</v>
      </c>
      <c r="N259" s="262" t="s">
        <v>38</v>
      </c>
      <c r="O259" s="72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7" t="s">
        <v>158</v>
      </c>
      <c r="AT259" s="217" t="s">
        <v>213</v>
      </c>
      <c r="AU259" s="217" t="s">
        <v>83</v>
      </c>
      <c r="AY259" s="18" t="s">
        <v>144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81</v>
      </c>
      <c r="BK259" s="218">
        <f>ROUND(I259*H259,2)</f>
        <v>0</v>
      </c>
      <c r="BL259" s="18" t="s">
        <v>150</v>
      </c>
      <c r="BM259" s="217" t="s">
        <v>241</v>
      </c>
    </row>
    <row r="260" spans="1:65" s="13" customFormat="1" ht="11.25">
      <c r="B260" s="219"/>
      <c r="C260" s="220"/>
      <c r="D260" s="221" t="s">
        <v>152</v>
      </c>
      <c r="E260" s="222" t="s">
        <v>1</v>
      </c>
      <c r="F260" s="223" t="s">
        <v>218</v>
      </c>
      <c r="G260" s="220"/>
      <c r="H260" s="222" t="s">
        <v>1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152</v>
      </c>
      <c r="AU260" s="229" t="s">
        <v>83</v>
      </c>
      <c r="AV260" s="13" t="s">
        <v>81</v>
      </c>
      <c r="AW260" s="13" t="s">
        <v>30</v>
      </c>
      <c r="AX260" s="13" t="s">
        <v>73</v>
      </c>
      <c r="AY260" s="229" t="s">
        <v>144</v>
      </c>
    </row>
    <row r="261" spans="1:65" s="13" customFormat="1" ht="11.25">
      <c r="B261" s="219"/>
      <c r="C261" s="220"/>
      <c r="D261" s="221" t="s">
        <v>152</v>
      </c>
      <c r="E261" s="222" t="s">
        <v>1</v>
      </c>
      <c r="F261" s="223" t="s">
        <v>986</v>
      </c>
      <c r="G261" s="220"/>
      <c r="H261" s="222" t="s">
        <v>1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152</v>
      </c>
      <c r="AU261" s="229" t="s">
        <v>83</v>
      </c>
      <c r="AV261" s="13" t="s">
        <v>81</v>
      </c>
      <c r="AW261" s="13" t="s">
        <v>30</v>
      </c>
      <c r="AX261" s="13" t="s">
        <v>73</v>
      </c>
      <c r="AY261" s="229" t="s">
        <v>144</v>
      </c>
    </row>
    <row r="262" spans="1:65" s="13" customFormat="1" ht="11.25">
      <c r="B262" s="219"/>
      <c r="C262" s="220"/>
      <c r="D262" s="221" t="s">
        <v>152</v>
      </c>
      <c r="E262" s="222" t="s">
        <v>1</v>
      </c>
      <c r="F262" s="223" t="s">
        <v>835</v>
      </c>
      <c r="G262" s="220"/>
      <c r="H262" s="222" t="s">
        <v>1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152</v>
      </c>
      <c r="AU262" s="229" t="s">
        <v>83</v>
      </c>
      <c r="AV262" s="13" t="s">
        <v>81</v>
      </c>
      <c r="AW262" s="13" t="s">
        <v>30</v>
      </c>
      <c r="AX262" s="13" t="s">
        <v>73</v>
      </c>
      <c r="AY262" s="229" t="s">
        <v>144</v>
      </c>
    </row>
    <row r="263" spans="1:65" s="13" customFormat="1" ht="11.25">
      <c r="B263" s="219"/>
      <c r="C263" s="220"/>
      <c r="D263" s="221" t="s">
        <v>152</v>
      </c>
      <c r="E263" s="222" t="s">
        <v>1</v>
      </c>
      <c r="F263" s="223" t="s">
        <v>983</v>
      </c>
      <c r="G263" s="220"/>
      <c r="H263" s="222" t="s">
        <v>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152</v>
      </c>
      <c r="AU263" s="229" t="s">
        <v>83</v>
      </c>
      <c r="AV263" s="13" t="s">
        <v>81</v>
      </c>
      <c r="AW263" s="13" t="s">
        <v>30</v>
      </c>
      <c r="AX263" s="13" t="s">
        <v>73</v>
      </c>
      <c r="AY263" s="229" t="s">
        <v>144</v>
      </c>
    </row>
    <row r="264" spans="1:65" s="13" customFormat="1" ht="11.25">
      <c r="B264" s="219"/>
      <c r="C264" s="220"/>
      <c r="D264" s="221" t="s">
        <v>152</v>
      </c>
      <c r="E264" s="222" t="s">
        <v>1</v>
      </c>
      <c r="F264" s="223" t="s">
        <v>800</v>
      </c>
      <c r="G264" s="220"/>
      <c r="H264" s="222" t="s">
        <v>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152</v>
      </c>
      <c r="AU264" s="229" t="s">
        <v>83</v>
      </c>
      <c r="AV264" s="13" t="s">
        <v>81</v>
      </c>
      <c r="AW264" s="13" t="s">
        <v>30</v>
      </c>
      <c r="AX264" s="13" t="s">
        <v>73</v>
      </c>
      <c r="AY264" s="229" t="s">
        <v>144</v>
      </c>
    </row>
    <row r="265" spans="1:65" s="13" customFormat="1" ht="22.5">
      <c r="B265" s="219"/>
      <c r="C265" s="220"/>
      <c r="D265" s="221" t="s">
        <v>152</v>
      </c>
      <c r="E265" s="222" t="s">
        <v>1</v>
      </c>
      <c r="F265" s="223" t="s">
        <v>801</v>
      </c>
      <c r="G265" s="220"/>
      <c r="H265" s="222" t="s">
        <v>1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152</v>
      </c>
      <c r="AU265" s="229" t="s">
        <v>83</v>
      </c>
      <c r="AV265" s="13" t="s">
        <v>81</v>
      </c>
      <c r="AW265" s="13" t="s">
        <v>30</v>
      </c>
      <c r="AX265" s="13" t="s">
        <v>73</v>
      </c>
      <c r="AY265" s="229" t="s">
        <v>144</v>
      </c>
    </row>
    <row r="266" spans="1:65" s="13" customFormat="1" ht="11.25">
      <c r="B266" s="219"/>
      <c r="C266" s="220"/>
      <c r="D266" s="221" t="s">
        <v>152</v>
      </c>
      <c r="E266" s="222" t="s">
        <v>1</v>
      </c>
      <c r="F266" s="223" t="s">
        <v>802</v>
      </c>
      <c r="G266" s="220"/>
      <c r="H266" s="222" t="s">
        <v>1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152</v>
      </c>
      <c r="AU266" s="229" t="s">
        <v>83</v>
      </c>
      <c r="AV266" s="13" t="s">
        <v>81</v>
      </c>
      <c r="AW266" s="13" t="s">
        <v>30</v>
      </c>
      <c r="AX266" s="13" t="s">
        <v>73</v>
      </c>
      <c r="AY266" s="229" t="s">
        <v>144</v>
      </c>
    </row>
    <row r="267" spans="1:65" s="14" customFormat="1" ht="11.25">
      <c r="B267" s="230"/>
      <c r="C267" s="231"/>
      <c r="D267" s="221" t="s">
        <v>152</v>
      </c>
      <c r="E267" s="232" t="s">
        <v>1</v>
      </c>
      <c r="F267" s="233" t="s">
        <v>957</v>
      </c>
      <c r="G267" s="231"/>
      <c r="H267" s="234">
        <v>145.608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152</v>
      </c>
      <c r="AU267" s="240" t="s">
        <v>83</v>
      </c>
      <c r="AV267" s="14" t="s">
        <v>83</v>
      </c>
      <c r="AW267" s="14" t="s">
        <v>30</v>
      </c>
      <c r="AX267" s="14" t="s">
        <v>73</v>
      </c>
      <c r="AY267" s="240" t="s">
        <v>144</v>
      </c>
    </row>
    <row r="268" spans="1:65" s="14" customFormat="1" ht="11.25">
      <c r="B268" s="230"/>
      <c r="C268" s="231"/>
      <c r="D268" s="221" t="s">
        <v>152</v>
      </c>
      <c r="E268" s="232" t="s">
        <v>1</v>
      </c>
      <c r="F268" s="233" t="s">
        <v>958</v>
      </c>
      <c r="G268" s="231"/>
      <c r="H268" s="234">
        <v>290.57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152</v>
      </c>
      <c r="AU268" s="240" t="s">
        <v>83</v>
      </c>
      <c r="AV268" s="14" t="s">
        <v>83</v>
      </c>
      <c r="AW268" s="14" t="s">
        <v>30</v>
      </c>
      <c r="AX268" s="14" t="s">
        <v>73</v>
      </c>
      <c r="AY268" s="240" t="s">
        <v>144</v>
      </c>
    </row>
    <row r="269" spans="1:65" s="13" customFormat="1" ht="11.25">
      <c r="B269" s="219"/>
      <c r="C269" s="220"/>
      <c r="D269" s="221" t="s">
        <v>152</v>
      </c>
      <c r="E269" s="222" t="s">
        <v>1</v>
      </c>
      <c r="F269" s="223" t="s">
        <v>959</v>
      </c>
      <c r="G269" s="220"/>
      <c r="H269" s="222" t="s">
        <v>1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152</v>
      </c>
      <c r="AU269" s="229" t="s">
        <v>83</v>
      </c>
      <c r="AV269" s="13" t="s">
        <v>81</v>
      </c>
      <c r="AW269" s="13" t="s">
        <v>30</v>
      </c>
      <c r="AX269" s="13" t="s">
        <v>73</v>
      </c>
      <c r="AY269" s="229" t="s">
        <v>144</v>
      </c>
    </row>
    <row r="270" spans="1:65" s="14" customFormat="1" ht="11.25">
      <c r="B270" s="230"/>
      <c r="C270" s="231"/>
      <c r="D270" s="221" t="s">
        <v>152</v>
      </c>
      <c r="E270" s="232" t="s">
        <v>1</v>
      </c>
      <c r="F270" s="233" t="s">
        <v>960</v>
      </c>
      <c r="G270" s="231"/>
      <c r="H270" s="234">
        <v>37.75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152</v>
      </c>
      <c r="AU270" s="240" t="s">
        <v>83</v>
      </c>
      <c r="AV270" s="14" t="s">
        <v>83</v>
      </c>
      <c r="AW270" s="14" t="s">
        <v>30</v>
      </c>
      <c r="AX270" s="14" t="s">
        <v>73</v>
      </c>
      <c r="AY270" s="240" t="s">
        <v>144</v>
      </c>
    </row>
    <row r="271" spans="1:65" s="13" customFormat="1" ht="11.25">
      <c r="B271" s="219"/>
      <c r="C271" s="220"/>
      <c r="D271" s="221" t="s">
        <v>152</v>
      </c>
      <c r="E271" s="222" t="s">
        <v>1</v>
      </c>
      <c r="F271" s="223" t="s">
        <v>838</v>
      </c>
      <c r="G271" s="220"/>
      <c r="H271" s="222" t="s">
        <v>1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152</v>
      </c>
      <c r="AU271" s="229" t="s">
        <v>83</v>
      </c>
      <c r="AV271" s="13" t="s">
        <v>81</v>
      </c>
      <c r="AW271" s="13" t="s">
        <v>30</v>
      </c>
      <c r="AX271" s="13" t="s">
        <v>73</v>
      </c>
      <c r="AY271" s="229" t="s">
        <v>144</v>
      </c>
    </row>
    <row r="272" spans="1:65" s="13" customFormat="1" ht="11.25">
      <c r="B272" s="219"/>
      <c r="C272" s="220"/>
      <c r="D272" s="221" t="s">
        <v>152</v>
      </c>
      <c r="E272" s="222" t="s">
        <v>1</v>
      </c>
      <c r="F272" s="223" t="s">
        <v>984</v>
      </c>
      <c r="G272" s="220"/>
      <c r="H272" s="222" t="s">
        <v>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152</v>
      </c>
      <c r="AU272" s="229" t="s">
        <v>83</v>
      </c>
      <c r="AV272" s="13" t="s">
        <v>81</v>
      </c>
      <c r="AW272" s="13" t="s">
        <v>30</v>
      </c>
      <c r="AX272" s="13" t="s">
        <v>73</v>
      </c>
      <c r="AY272" s="229" t="s">
        <v>144</v>
      </c>
    </row>
    <row r="273" spans="1:65" s="13" customFormat="1" ht="11.25">
      <c r="B273" s="219"/>
      <c r="C273" s="220"/>
      <c r="D273" s="221" t="s">
        <v>152</v>
      </c>
      <c r="E273" s="222" t="s">
        <v>1</v>
      </c>
      <c r="F273" s="223" t="s">
        <v>815</v>
      </c>
      <c r="G273" s="220"/>
      <c r="H273" s="222" t="s">
        <v>1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152</v>
      </c>
      <c r="AU273" s="229" t="s">
        <v>83</v>
      </c>
      <c r="AV273" s="13" t="s">
        <v>81</v>
      </c>
      <c r="AW273" s="13" t="s">
        <v>30</v>
      </c>
      <c r="AX273" s="13" t="s">
        <v>73</v>
      </c>
      <c r="AY273" s="229" t="s">
        <v>144</v>
      </c>
    </row>
    <row r="274" spans="1:65" s="14" customFormat="1" ht="11.25">
      <c r="B274" s="230"/>
      <c r="C274" s="231"/>
      <c r="D274" s="221" t="s">
        <v>152</v>
      </c>
      <c r="E274" s="232" t="s">
        <v>1</v>
      </c>
      <c r="F274" s="233" t="s">
        <v>985</v>
      </c>
      <c r="G274" s="231"/>
      <c r="H274" s="234">
        <v>-86.5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152</v>
      </c>
      <c r="AU274" s="240" t="s">
        <v>83</v>
      </c>
      <c r="AV274" s="14" t="s">
        <v>83</v>
      </c>
      <c r="AW274" s="14" t="s">
        <v>30</v>
      </c>
      <c r="AX274" s="14" t="s">
        <v>73</v>
      </c>
      <c r="AY274" s="240" t="s">
        <v>144</v>
      </c>
    </row>
    <row r="275" spans="1:65" s="15" customFormat="1" ht="11.25">
      <c r="B275" s="241"/>
      <c r="C275" s="242"/>
      <c r="D275" s="221" t="s">
        <v>152</v>
      </c>
      <c r="E275" s="243" t="s">
        <v>1</v>
      </c>
      <c r="F275" s="244" t="s">
        <v>155</v>
      </c>
      <c r="G275" s="242"/>
      <c r="H275" s="245">
        <v>387.428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152</v>
      </c>
      <c r="AU275" s="251" t="s">
        <v>83</v>
      </c>
      <c r="AV275" s="15" t="s">
        <v>150</v>
      </c>
      <c r="AW275" s="15" t="s">
        <v>30</v>
      </c>
      <c r="AX275" s="15" t="s">
        <v>81</v>
      </c>
      <c r="AY275" s="251" t="s">
        <v>144</v>
      </c>
    </row>
    <row r="276" spans="1:65" s="14" customFormat="1" ht="11.25">
      <c r="B276" s="230"/>
      <c r="C276" s="231"/>
      <c r="D276" s="221" t="s">
        <v>152</v>
      </c>
      <c r="E276" s="231"/>
      <c r="F276" s="233" t="s">
        <v>987</v>
      </c>
      <c r="G276" s="231"/>
      <c r="H276" s="234">
        <v>736.11300000000006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152</v>
      </c>
      <c r="AU276" s="240" t="s">
        <v>83</v>
      </c>
      <c r="AV276" s="14" t="s">
        <v>83</v>
      </c>
      <c r="AW276" s="14" t="s">
        <v>4</v>
      </c>
      <c r="AX276" s="14" t="s">
        <v>81</v>
      </c>
      <c r="AY276" s="240" t="s">
        <v>144</v>
      </c>
    </row>
    <row r="277" spans="1:65" s="2" customFormat="1" ht="21.75" customHeight="1">
      <c r="A277" s="35"/>
      <c r="B277" s="36"/>
      <c r="C277" s="205" t="s">
        <v>184</v>
      </c>
      <c r="D277" s="205" t="s">
        <v>146</v>
      </c>
      <c r="E277" s="206" t="s">
        <v>601</v>
      </c>
      <c r="F277" s="207" t="s">
        <v>602</v>
      </c>
      <c r="G277" s="208" t="s">
        <v>149</v>
      </c>
      <c r="H277" s="209">
        <v>86.5</v>
      </c>
      <c r="I277" s="210"/>
      <c r="J277" s="211">
        <f>ROUND(I277*H277,2)</f>
        <v>0</v>
      </c>
      <c r="K277" s="212"/>
      <c r="L277" s="40"/>
      <c r="M277" s="213" t="s">
        <v>1</v>
      </c>
      <c r="N277" s="214" t="s">
        <v>38</v>
      </c>
      <c r="O277" s="72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7" t="s">
        <v>150</v>
      </c>
      <c r="AT277" s="217" t="s">
        <v>146</v>
      </c>
      <c r="AU277" s="217" t="s">
        <v>83</v>
      </c>
      <c r="AY277" s="18" t="s">
        <v>144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8" t="s">
        <v>81</v>
      </c>
      <c r="BK277" s="218">
        <f>ROUND(I277*H277,2)</f>
        <v>0</v>
      </c>
      <c r="BL277" s="18" t="s">
        <v>150</v>
      </c>
      <c r="BM277" s="217" t="s">
        <v>246</v>
      </c>
    </row>
    <row r="278" spans="1:65" s="13" customFormat="1" ht="11.25">
      <c r="B278" s="219"/>
      <c r="C278" s="220"/>
      <c r="D278" s="221" t="s">
        <v>152</v>
      </c>
      <c r="E278" s="222" t="s">
        <v>1</v>
      </c>
      <c r="F278" s="223" t="s">
        <v>838</v>
      </c>
      <c r="G278" s="220"/>
      <c r="H278" s="222" t="s">
        <v>1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152</v>
      </c>
      <c r="AU278" s="229" t="s">
        <v>83</v>
      </c>
      <c r="AV278" s="13" t="s">
        <v>81</v>
      </c>
      <c r="AW278" s="13" t="s">
        <v>30</v>
      </c>
      <c r="AX278" s="13" t="s">
        <v>73</v>
      </c>
      <c r="AY278" s="229" t="s">
        <v>144</v>
      </c>
    </row>
    <row r="279" spans="1:65" s="13" customFormat="1" ht="11.25">
      <c r="B279" s="219"/>
      <c r="C279" s="220"/>
      <c r="D279" s="221" t="s">
        <v>152</v>
      </c>
      <c r="E279" s="222" t="s">
        <v>1</v>
      </c>
      <c r="F279" s="223" t="s">
        <v>984</v>
      </c>
      <c r="G279" s="220"/>
      <c r="H279" s="222" t="s">
        <v>1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152</v>
      </c>
      <c r="AU279" s="229" t="s">
        <v>83</v>
      </c>
      <c r="AV279" s="13" t="s">
        <v>81</v>
      </c>
      <c r="AW279" s="13" t="s">
        <v>30</v>
      </c>
      <c r="AX279" s="13" t="s">
        <v>73</v>
      </c>
      <c r="AY279" s="229" t="s">
        <v>144</v>
      </c>
    </row>
    <row r="280" spans="1:65" s="13" customFormat="1" ht="11.25">
      <c r="B280" s="219"/>
      <c r="C280" s="220"/>
      <c r="D280" s="221" t="s">
        <v>152</v>
      </c>
      <c r="E280" s="222" t="s">
        <v>1</v>
      </c>
      <c r="F280" s="223" t="s">
        <v>815</v>
      </c>
      <c r="G280" s="220"/>
      <c r="H280" s="222" t="s">
        <v>1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152</v>
      </c>
      <c r="AU280" s="229" t="s">
        <v>83</v>
      </c>
      <c r="AV280" s="13" t="s">
        <v>81</v>
      </c>
      <c r="AW280" s="13" t="s">
        <v>30</v>
      </c>
      <c r="AX280" s="13" t="s">
        <v>73</v>
      </c>
      <c r="AY280" s="229" t="s">
        <v>144</v>
      </c>
    </row>
    <row r="281" spans="1:65" s="14" customFormat="1" ht="11.25">
      <c r="B281" s="230"/>
      <c r="C281" s="231"/>
      <c r="D281" s="221" t="s">
        <v>152</v>
      </c>
      <c r="E281" s="232" t="s">
        <v>1</v>
      </c>
      <c r="F281" s="233" t="s">
        <v>988</v>
      </c>
      <c r="G281" s="231"/>
      <c r="H281" s="234">
        <v>86.5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152</v>
      </c>
      <c r="AU281" s="240" t="s">
        <v>83</v>
      </c>
      <c r="AV281" s="14" t="s">
        <v>83</v>
      </c>
      <c r="AW281" s="14" t="s">
        <v>30</v>
      </c>
      <c r="AX281" s="14" t="s">
        <v>73</v>
      </c>
      <c r="AY281" s="240" t="s">
        <v>144</v>
      </c>
    </row>
    <row r="282" spans="1:65" s="15" customFormat="1" ht="11.25">
      <c r="B282" s="241"/>
      <c r="C282" s="242"/>
      <c r="D282" s="221" t="s">
        <v>152</v>
      </c>
      <c r="E282" s="243" t="s">
        <v>1</v>
      </c>
      <c r="F282" s="244" t="s">
        <v>155</v>
      </c>
      <c r="G282" s="242"/>
      <c r="H282" s="245">
        <v>86.5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152</v>
      </c>
      <c r="AU282" s="251" t="s">
        <v>83</v>
      </c>
      <c r="AV282" s="15" t="s">
        <v>150</v>
      </c>
      <c r="AW282" s="15" t="s">
        <v>30</v>
      </c>
      <c r="AX282" s="15" t="s">
        <v>81</v>
      </c>
      <c r="AY282" s="251" t="s">
        <v>144</v>
      </c>
    </row>
    <row r="283" spans="1:65" s="2" customFormat="1" ht="16.5" customHeight="1">
      <c r="A283" s="35"/>
      <c r="B283" s="36"/>
      <c r="C283" s="252" t="s">
        <v>253</v>
      </c>
      <c r="D283" s="252" t="s">
        <v>213</v>
      </c>
      <c r="E283" s="253" t="s">
        <v>226</v>
      </c>
      <c r="F283" s="254" t="s">
        <v>605</v>
      </c>
      <c r="G283" s="255" t="s">
        <v>216</v>
      </c>
      <c r="H283" s="256">
        <v>173</v>
      </c>
      <c r="I283" s="257"/>
      <c r="J283" s="258">
        <f>ROUND(I283*H283,2)</f>
        <v>0</v>
      </c>
      <c r="K283" s="259"/>
      <c r="L283" s="260"/>
      <c r="M283" s="261" t="s">
        <v>1</v>
      </c>
      <c r="N283" s="262" t="s">
        <v>38</v>
      </c>
      <c r="O283" s="72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7" t="s">
        <v>158</v>
      </c>
      <c r="AT283" s="217" t="s">
        <v>213</v>
      </c>
      <c r="AU283" s="217" t="s">
        <v>83</v>
      </c>
      <c r="AY283" s="18" t="s">
        <v>144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81</v>
      </c>
      <c r="BK283" s="218">
        <f>ROUND(I283*H283,2)</f>
        <v>0</v>
      </c>
      <c r="BL283" s="18" t="s">
        <v>150</v>
      </c>
      <c r="BM283" s="217" t="s">
        <v>256</v>
      </c>
    </row>
    <row r="284" spans="1:65" s="13" customFormat="1" ht="11.25">
      <c r="B284" s="219"/>
      <c r="C284" s="220"/>
      <c r="D284" s="221" t="s">
        <v>152</v>
      </c>
      <c r="E284" s="222" t="s">
        <v>1</v>
      </c>
      <c r="F284" s="223" t="s">
        <v>845</v>
      </c>
      <c r="G284" s="220"/>
      <c r="H284" s="222" t="s">
        <v>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152</v>
      </c>
      <c r="AU284" s="229" t="s">
        <v>83</v>
      </c>
      <c r="AV284" s="13" t="s">
        <v>81</v>
      </c>
      <c r="AW284" s="13" t="s">
        <v>30</v>
      </c>
      <c r="AX284" s="13" t="s">
        <v>73</v>
      </c>
      <c r="AY284" s="229" t="s">
        <v>144</v>
      </c>
    </row>
    <row r="285" spans="1:65" s="14" customFormat="1" ht="11.25">
      <c r="B285" s="230"/>
      <c r="C285" s="231"/>
      <c r="D285" s="221" t="s">
        <v>152</v>
      </c>
      <c r="E285" s="232" t="s">
        <v>1</v>
      </c>
      <c r="F285" s="233" t="s">
        <v>989</v>
      </c>
      <c r="G285" s="231"/>
      <c r="H285" s="234">
        <v>173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152</v>
      </c>
      <c r="AU285" s="240" t="s">
        <v>83</v>
      </c>
      <c r="AV285" s="14" t="s">
        <v>83</v>
      </c>
      <c r="AW285" s="14" t="s">
        <v>30</v>
      </c>
      <c r="AX285" s="14" t="s">
        <v>73</v>
      </c>
      <c r="AY285" s="240" t="s">
        <v>144</v>
      </c>
    </row>
    <row r="286" spans="1:65" s="15" customFormat="1" ht="11.25">
      <c r="B286" s="241"/>
      <c r="C286" s="242"/>
      <c r="D286" s="221" t="s">
        <v>152</v>
      </c>
      <c r="E286" s="243" t="s">
        <v>1</v>
      </c>
      <c r="F286" s="244" t="s">
        <v>155</v>
      </c>
      <c r="G286" s="242"/>
      <c r="H286" s="245">
        <v>173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152</v>
      </c>
      <c r="AU286" s="251" t="s">
        <v>83</v>
      </c>
      <c r="AV286" s="15" t="s">
        <v>150</v>
      </c>
      <c r="AW286" s="15" t="s">
        <v>30</v>
      </c>
      <c r="AX286" s="15" t="s">
        <v>81</v>
      </c>
      <c r="AY286" s="251" t="s">
        <v>144</v>
      </c>
    </row>
    <row r="287" spans="1:65" s="2" customFormat="1" ht="16.5" customHeight="1">
      <c r="A287" s="35"/>
      <c r="B287" s="36"/>
      <c r="C287" s="252" t="s">
        <v>192</v>
      </c>
      <c r="D287" s="252" t="s">
        <v>213</v>
      </c>
      <c r="E287" s="253" t="s">
        <v>267</v>
      </c>
      <c r="F287" s="254" t="s">
        <v>268</v>
      </c>
      <c r="G287" s="255" t="s">
        <v>216</v>
      </c>
      <c r="H287" s="256">
        <v>955.73</v>
      </c>
      <c r="I287" s="257"/>
      <c r="J287" s="258">
        <f>ROUND(I287*H287,2)</f>
        <v>0</v>
      </c>
      <c r="K287" s="259"/>
      <c r="L287" s="260"/>
      <c r="M287" s="261" t="s">
        <v>1</v>
      </c>
      <c r="N287" s="262" t="s">
        <v>38</v>
      </c>
      <c r="O287" s="72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7" t="s">
        <v>158</v>
      </c>
      <c r="AT287" s="217" t="s">
        <v>213</v>
      </c>
      <c r="AU287" s="217" t="s">
        <v>83</v>
      </c>
      <c r="AY287" s="18" t="s">
        <v>144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81</v>
      </c>
      <c r="BK287" s="218">
        <f>ROUND(I287*H287,2)</f>
        <v>0</v>
      </c>
      <c r="BL287" s="18" t="s">
        <v>150</v>
      </c>
      <c r="BM287" s="217" t="s">
        <v>990</v>
      </c>
    </row>
    <row r="288" spans="1:65" s="13" customFormat="1" ht="11.25">
      <c r="B288" s="219"/>
      <c r="C288" s="220"/>
      <c r="D288" s="221" t="s">
        <v>152</v>
      </c>
      <c r="E288" s="222" t="s">
        <v>1</v>
      </c>
      <c r="F288" s="223" t="s">
        <v>800</v>
      </c>
      <c r="G288" s="220"/>
      <c r="H288" s="222" t="s">
        <v>1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152</v>
      </c>
      <c r="AU288" s="229" t="s">
        <v>83</v>
      </c>
      <c r="AV288" s="13" t="s">
        <v>81</v>
      </c>
      <c r="AW288" s="13" t="s">
        <v>30</v>
      </c>
      <c r="AX288" s="13" t="s">
        <v>73</v>
      </c>
      <c r="AY288" s="229" t="s">
        <v>144</v>
      </c>
    </row>
    <row r="289" spans="1:65" s="13" customFormat="1" ht="22.5">
      <c r="B289" s="219"/>
      <c r="C289" s="220"/>
      <c r="D289" s="221" t="s">
        <v>152</v>
      </c>
      <c r="E289" s="222" t="s">
        <v>1</v>
      </c>
      <c r="F289" s="223" t="s">
        <v>801</v>
      </c>
      <c r="G289" s="220"/>
      <c r="H289" s="222" t="s">
        <v>1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152</v>
      </c>
      <c r="AU289" s="229" t="s">
        <v>83</v>
      </c>
      <c r="AV289" s="13" t="s">
        <v>81</v>
      </c>
      <c r="AW289" s="13" t="s">
        <v>30</v>
      </c>
      <c r="AX289" s="13" t="s">
        <v>73</v>
      </c>
      <c r="AY289" s="229" t="s">
        <v>144</v>
      </c>
    </row>
    <row r="290" spans="1:65" s="13" customFormat="1" ht="11.25">
      <c r="B290" s="219"/>
      <c r="C290" s="220"/>
      <c r="D290" s="221" t="s">
        <v>152</v>
      </c>
      <c r="E290" s="222" t="s">
        <v>1</v>
      </c>
      <c r="F290" s="223" t="s">
        <v>802</v>
      </c>
      <c r="G290" s="220"/>
      <c r="H290" s="222" t="s">
        <v>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152</v>
      </c>
      <c r="AU290" s="229" t="s">
        <v>83</v>
      </c>
      <c r="AV290" s="13" t="s">
        <v>81</v>
      </c>
      <c r="AW290" s="13" t="s">
        <v>30</v>
      </c>
      <c r="AX290" s="13" t="s">
        <v>73</v>
      </c>
      <c r="AY290" s="229" t="s">
        <v>144</v>
      </c>
    </row>
    <row r="291" spans="1:65" s="13" customFormat="1" ht="11.25">
      <c r="B291" s="219"/>
      <c r="C291" s="220"/>
      <c r="D291" s="221" t="s">
        <v>152</v>
      </c>
      <c r="E291" s="222" t="s">
        <v>1</v>
      </c>
      <c r="F291" s="223" t="s">
        <v>981</v>
      </c>
      <c r="G291" s="220"/>
      <c r="H291" s="222" t="s">
        <v>1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152</v>
      </c>
      <c r="AU291" s="229" t="s">
        <v>83</v>
      </c>
      <c r="AV291" s="13" t="s">
        <v>81</v>
      </c>
      <c r="AW291" s="13" t="s">
        <v>30</v>
      </c>
      <c r="AX291" s="13" t="s">
        <v>73</v>
      </c>
      <c r="AY291" s="229" t="s">
        <v>144</v>
      </c>
    </row>
    <row r="292" spans="1:65" s="14" customFormat="1" ht="11.25">
      <c r="B292" s="230"/>
      <c r="C292" s="231"/>
      <c r="D292" s="221" t="s">
        <v>152</v>
      </c>
      <c r="E292" s="232" t="s">
        <v>1</v>
      </c>
      <c r="F292" s="233" t="s">
        <v>957</v>
      </c>
      <c r="G292" s="231"/>
      <c r="H292" s="234">
        <v>145.608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152</v>
      </c>
      <c r="AU292" s="240" t="s">
        <v>83</v>
      </c>
      <c r="AV292" s="14" t="s">
        <v>83</v>
      </c>
      <c r="AW292" s="14" t="s">
        <v>30</v>
      </c>
      <c r="AX292" s="14" t="s">
        <v>73</v>
      </c>
      <c r="AY292" s="240" t="s">
        <v>144</v>
      </c>
    </row>
    <row r="293" spans="1:65" s="14" customFormat="1" ht="11.25">
      <c r="B293" s="230"/>
      <c r="C293" s="231"/>
      <c r="D293" s="221" t="s">
        <v>152</v>
      </c>
      <c r="E293" s="232" t="s">
        <v>1</v>
      </c>
      <c r="F293" s="233" t="s">
        <v>958</v>
      </c>
      <c r="G293" s="231"/>
      <c r="H293" s="234">
        <v>290.57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152</v>
      </c>
      <c r="AU293" s="240" t="s">
        <v>83</v>
      </c>
      <c r="AV293" s="14" t="s">
        <v>83</v>
      </c>
      <c r="AW293" s="14" t="s">
        <v>30</v>
      </c>
      <c r="AX293" s="14" t="s">
        <v>73</v>
      </c>
      <c r="AY293" s="240" t="s">
        <v>144</v>
      </c>
    </row>
    <row r="294" spans="1:65" s="13" customFormat="1" ht="11.25">
      <c r="B294" s="219"/>
      <c r="C294" s="220"/>
      <c r="D294" s="221" t="s">
        <v>152</v>
      </c>
      <c r="E294" s="222" t="s">
        <v>1</v>
      </c>
      <c r="F294" s="223" t="s">
        <v>959</v>
      </c>
      <c r="G294" s="220"/>
      <c r="H294" s="222" t="s">
        <v>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152</v>
      </c>
      <c r="AU294" s="229" t="s">
        <v>83</v>
      </c>
      <c r="AV294" s="13" t="s">
        <v>81</v>
      </c>
      <c r="AW294" s="13" t="s">
        <v>30</v>
      </c>
      <c r="AX294" s="13" t="s">
        <v>73</v>
      </c>
      <c r="AY294" s="229" t="s">
        <v>144</v>
      </c>
    </row>
    <row r="295" spans="1:65" s="14" customFormat="1" ht="11.25">
      <c r="B295" s="230"/>
      <c r="C295" s="231"/>
      <c r="D295" s="221" t="s">
        <v>152</v>
      </c>
      <c r="E295" s="232" t="s">
        <v>1</v>
      </c>
      <c r="F295" s="233" t="s">
        <v>960</v>
      </c>
      <c r="G295" s="231"/>
      <c r="H295" s="234">
        <v>37.75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152</v>
      </c>
      <c r="AU295" s="240" t="s">
        <v>83</v>
      </c>
      <c r="AV295" s="14" t="s">
        <v>83</v>
      </c>
      <c r="AW295" s="14" t="s">
        <v>30</v>
      </c>
      <c r="AX295" s="14" t="s">
        <v>73</v>
      </c>
      <c r="AY295" s="240" t="s">
        <v>144</v>
      </c>
    </row>
    <row r="296" spans="1:65" s="13" customFormat="1" ht="11.25">
      <c r="B296" s="219"/>
      <c r="C296" s="220"/>
      <c r="D296" s="221" t="s">
        <v>152</v>
      </c>
      <c r="E296" s="222" t="s">
        <v>1</v>
      </c>
      <c r="F296" s="223" t="s">
        <v>982</v>
      </c>
      <c r="G296" s="220"/>
      <c r="H296" s="222" t="s">
        <v>1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152</v>
      </c>
      <c r="AU296" s="229" t="s">
        <v>83</v>
      </c>
      <c r="AV296" s="13" t="s">
        <v>81</v>
      </c>
      <c r="AW296" s="13" t="s">
        <v>30</v>
      </c>
      <c r="AX296" s="13" t="s">
        <v>73</v>
      </c>
      <c r="AY296" s="229" t="s">
        <v>144</v>
      </c>
    </row>
    <row r="297" spans="1:65" s="13" customFormat="1" ht="11.25">
      <c r="B297" s="219"/>
      <c r="C297" s="220"/>
      <c r="D297" s="221" t="s">
        <v>152</v>
      </c>
      <c r="E297" s="222" t="s">
        <v>1</v>
      </c>
      <c r="F297" s="223" t="s">
        <v>815</v>
      </c>
      <c r="G297" s="220"/>
      <c r="H297" s="222" t="s">
        <v>1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152</v>
      </c>
      <c r="AU297" s="229" t="s">
        <v>83</v>
      </c>
      <c r="AV297" s="13" t="s">
        <v>81</v>
      </c>
      <c r="AW297" s="13" t="s">
        <v>30</v>
      </c>
      <c r="AX297" s="13" t="s">
        <v>73</v>
      </c>
      <c r="AY297" s="229" t="s">
        <v>144</v>
      </c>
    </row>
    <row r="298" spans="1:65" s="14" customFormat="1" ht="22.5">
      <c r="B298" s="230"/>
      <c r="C298" s="231"/>
      <c r="D298" s="221" t="s">
        <v>152</v>
      </c>
      <c r="E298" s="232" t="s">
        <v>1</v>
      </c>
      <c r="F298" s="233" t="s">
        <v>965</v>
      </c>
      <c r="G298" s="231"/>
      <c r="H298" s="234">
        <v>29.088000000000001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152</v>
      </c>
      <c r="AU298" s="240" t="s">
        <v>83</v>
      </c>
      <c r="AV298" s="14" t="s">
        <v>83</v>
      </c>
      <c r="AW298" s="14" t="s">
        <v>30</v>
      </c>
      <c r="AX298" s="14" t="s">
        <v>73</v>
      </c>
      <c r="AY298" s="240" t="s">
        <v>144</v>
      </c>
    </row>
    <row r="299" spans="1:65" s="15" customFormat="1" ht="11.25">
      <c r="B299" s="241"/>
      <c r="C299" s="242"/>
      <c r="D299" s="221" t="s">
        <v>152</v>
      </c>
      <c r="E299" s="243" t="s">
        <v>1</v>
      </c>
      <c r="F299" s="244" t="s">
        <v>155</v>
      </c>
      <c r="G299" s="242"/>
      <c r="H299" s="245">
        <v>503.01600000000002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AT299" s="251" t="s">
        <v>152</v>
      </c>
      <c r="AU299" s="251" t="s">
        <v>83</v>
      </c>
      <c r="AV299" s="15" t="s">
        <v>150</v>
      </c>
      <c r="AW299" s="15" t="s">
        <v>30</v>
      </c>
      <c r="AX299" s="15" t="s">
        <v>81</v>
      </c>
      <c r="AY299" s="251" t="s">
        <v>144</v>
      </c>
    </row>
    <row r="300" spans="1:65" s="14" customFormat="1" ht="11.25">
      <c r="B300" s="230"/>
      <c r="C300" s="231"/>
      <c r="D300" s="221" t="s">
        <v>152</v>
      </c>
      <c r="E300" s="231"/>
      <c r="F300" s="233" t="s">
        <v>991</v>
      </c>
      <c r="G300" s="231"/>
      <c r="H300" s="234">
        <v>955.73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152</v>
      </c>
      <c r="AU300" s="240" t="s">
        <v>83</v>
      </c>
      <c r="AV300" s="14" t="s">
        <v>83</v>
      </c>
      <c r="AW300" s="14" t="s">
        <v>4</v>
      </c>
      <c r="AX300" s="14" t="s">
        <v>81</v>
      </c>
      <c r="AY300" s="240" t="s">
        <v>144</v>
      </c>
    </row>
    <row r="301" spans="1:65" s="12" customFormat="1" ht="22.9" customHeight="1">
      <c r="B301" s="189"/>
      <c r="C301" s="190"/>
      <c r="D301" s="191" t="s">
        <v>72</v>
      </c>
      <c r="E301" s="203" t="s">
        <v>83</v>
      </c>
      <c r="F301" s="203" t="s">
        <v>277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SUM(P302:P314)</f>
        <v>0</v>
      </c>
      <c r="Q301" s="197"/>
      <c r="R301" s="198">
        <f>SUM(R302:R314)</f>
        <v>97.145548000000005</v>
      </c>
      <c r="S301" s="197"/>
      <c r="T301" s="199">
        <f>SUM(T302:T314)</f>
        <v>0</v>
      </c>
      <c r="AR301" s="200" t="s">
        <v>81</v>
      </c>
      <c r="AT301" s="201" t="s">
        <v>72</v>
      </c>
      <c r="AU301" s="201" t="s">
        <v>81</v>
      </c>
      <c r="AY301" s="200" t="s">
        <v>144</v>
      </c>
      <c r="BK301" s="202">
        <f>SUM(BK302:BK314)</f>
        <v>0</v>
      </c>
    </row>
    <row r="302" spans="1:65" s="2" customFormat="1" ht="21.75" customHeight="1">
      <c r="A302" s="35"/>
      <c r="B302" s="36"/>
      <c r="C302" s="205" t="s">
        <v>261</v>
      </c>
      <c r="D302" s="205" t="s">
        <v>146</v>
      </c>
      <c r="E302" s="206" t="s">
        <v>278</v>
      </c>
      <c r="F302" s="207" t="s">
        <v>992</v>
      </c>
      <c r="G302" s="208" t="s">
        <v>149</v>
      </c>
      <c r="H302" s="209">
        <v>37.75</v>
      </c>
      <c r="I302" s="210"/>
      <c r="J302" s="211">
        <f>ROUND(I302*H302,2)</f>
        <v>0</v>
      </c>
      <c r="K302" s="212"/>
      <c r="L302" s="40"/>
      <c r="M302" s="213" t="s">
        <v>1</v>
      </c>
      <c r="N302" s="214" t="s">
        <v>38</v>
      </c>
      <c r="O302" s="72"/>
      <c r="P302" s="215">
        <f>O302*H302</f>
        <v>0</v>
      </c>
      <c r="Q302" s="215">
        <v>1.665</v>
      </c>
      <c r="R302" s="215">
        <f>Q302*H302</f>
        <v>62.853749999999998</v>
      </c>
      <c r="S302" s="215">
        <v>0</v>
      </c>
      <c r="T302" s="21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7" t="s">
        <v>150</v>
      </c>
      <c r="AT302" s="217" t="s">
        <v>146</v>
      </c>
      <c r="AU302" s="217" t="s">
        <v>83</v>
      </c>
      <c r="AY302" s="18" t="s">
        <v>144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81</v>
      </c>
      <c r="BK302" s="218">
        <f>ROUND(I302*H302,2)</f>
        <v>0</v>
      </c>
      <c r="BL302" s="18" t="s">
        <v>150</v>
      </c>
      <c r="BM302" s="217" t="s">
        <v>993</v>
      </c>
    </row>
    <row r="303" spans="1:65" s="13" customFormat="1" ht="11.25">
      <c r="B303" s="219"/>
      <c r="C303" s="220"/>
      <c r="D303" s="221" t="s">
        <v>152</v>
      </c>
      <c r="E303" s="222" t="s">
        <v>1</v>
      </c>
      <c r="F303" s="223" t="s">
        <v>959</v>
      </c>
      <c r="G303" s="220"/>
      <c r="H303" s="222" t="s">
        <v>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152</v>
      </c>
      <c r="AU303" s="229" t="s">
        <v>83</v>
      </c>
      <c r="AV303" s="13" t="s">
        <v>81</v>
      </c>
      <c r="AW303" s="13" t="s">
        <v>30</v>
      </c>
      <c r="AX303" s="13" t="s">
        <v>73</v>
      </c>
      <c r="AY303" s="229" t="s">
        <v>144</v>
      </c>
    </row>
    <row r="304" spans="1:65" s="13" customFormat="1" ht="11.25">
      <c r="B304" s="219"/>
      <c r="C304" s="220"/>
      <c r="D304" s="221" t="s">
        <v>152</v>
      </c>
      <c r="E304" s="222" t="s">
        <v>1</v>
      </c>
      <c r="F304" s="223" t="s">
        <v>609</v>
      </c>
      <c r="G304" s="220"/>
      <c r="H304" s="222" t="s">
        <v>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152</v>
      </c>
      <c r="AU304" s="229" t="s">
        <v>83</v>
      </c>
      <c r="AV304" s="13" t="s">
        <v>81</v>
      </c>
      <c r="AW304" s="13" t="s">
        <v>30</v>
      </c>
      <c r="AX304" s="13" t="s">
        <v>73</v>
      </c>
      <c r="AY304" s="229" t="s">
        <v>144</v>
      </c>
    </row>
    <row r="305" spans="1:65" s="14" customFormat="1" ht="11.25">
      <c r="B305" s="230"/>
      <c r="C305" s="231"/>
      <c r="D305" s="221" t="s">
        <v>152</v>
      </c>
      <c r="E305" s="232" t="s">
        <v>1</v>
      </c>
      <c r="F305" s="233" t="s">
        <v>994</v>
      </c>
      <c r="G305" s="231"/>
      <c r="H305" s="234">
        <v>37.75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152</v>
      </c>
      <c r="AU305" s="240" t="s">
        <v>83</v>
      </c>
      <c r="AV305" s="14" t="s">
        <v>83</v>
      </c>
      <c r="AW305" s="14" t="s">
        <v>30</v>
      </c>
      <c r="AX305" s="14" t="s">
        <v>73</v>
      </c>
      <c r="AY305" s="240" t="s">
        <v>144</v>
      </c>
    </row>
    <row r="306" spans="1:65" s="15" customFormat="1" ht="11.25">
      <c r="B306" s="241"/>
      <c r="C306" s="242"/>
      <c r="D306" s="221" t="s">
        <v>152</v>
      </c>
      <c r="E306" s="243" t="s">
        <v>1</v>
      </c>
      <c r="F306" s="244" t="s">
        <v>155</v>
      </c>
      <c r="G306" s="242"/>
      <c r="H306" s="245">
        <v>37.75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AT306" s="251" t="s">
        <v>152</v>
      </c>
      <c r="AU306" s="251" t="s">
        <v>83</v>
      </c>
      <c r="AV306" s="15" t="s">
        <v>150</v>
      </c>
      <c r="AW306" s="15" t="s">
        <v>30</v>
      </c>
      <c r="AX306" s="15" t="s">
        <v>81</v>
      </c>
      <c r="AY306" s="251" t="s">
        <v>144</v>
      </c>
    </row>
    <row r="307" spans="1:65" s="2" customFormat="1" ht="21.75" customHeight="1">
      <c r="A307" s="35"/>
      <c r="B307" s="36"/>
      <c r="C307" s="205" t="s">
        <v>266</v>
      </c>
      <c r="D307" s="205" t="s">
        <v>146</v>
      </c>
      <c r="E307" s="206" t="s">
        <v>995</v>
      </c>
      <c r="F307" s="207" t="s">
        <v>996</v>
      </c>
      <c r="G307" s="208" t="s">
        <v>264</v>
      </c>
      <c r="H307" s="209">
        <v>151</v>
      </c>
      <c r="I307" s="210"/>
      <c r="J307" s="211">
        <f>ROUND(I307*H307,2)</f>
        <v>0</v>
      </c>
      <c r="K307" s="212"/>
      <c r="L307" s="40"/>
      <c r="M307" s="213" t="s">
        <v>1</v>
      </c>
      <c r="N307" s="214" t="s">
        <v>38</v>
      </c>
      <c r="O307" s="72"/>
      <c r="P307" s="215">
        <f>O307*H307</f>
        <v>0</v>
      </c>
      <c r="Q307" s="215">
        <v>0.22656999999999999</v>
      </c>
      <c r="R307" s="215">
        <f>Q307*H307</f>
        <v>34.212069999999997</v>
      </c>
      <c r="S307" s="215">
        <v>0</v>
      </c>
      <c r="T307" s="21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7" t="s">
        <v>150</v>
      </c>
      <c r="AT307" s="217" t="s">
        <v>146</v>
      </c>
      <c r="AU307" s="217" t="s">
        <v>83</v>
      </c>
      <c r="AY307" s="18" t="s">
        <v>144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81</v>
      </c>
      <c r="BK307" s="218">
        <f>ROUND(I307*H307,2)</f>
        <v>0</v>
      </c>
      <c r="BL307" s="18" t="s">
        <v>150</v>
      </c>
      <c r="BM307" s="217" t="s">
        <v>997</v>
      </c>
    </row>
    <row r="308" spans="1:65" s="13" customFormat="1" ht="11.25">
      <c r="B308" s="219"/>
      <c r="C308" s="220"/>
      <c r="D308" s="221" t="s">
        <v>152</v>
      </c>
      <c r="E308" s="222" t="s">
        <v>1</v>
      </c>
      <c r="F308" s="223" t="s">
        <v>959</v>
      </c>
      <c r="G308" s="220"/>
      <c r="H308" s="222" t="s">
        <v>1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152</v>
      </c>
      <c r="AU308" s="229" t="s">
        <v>83</v>
      </c>
      <c r="AV308" s="13" t="s">
        <v>81</v>
      </c>
      <c r="AW308" s="13" t="s">
        <v>30</v>
      </c>
      <c r="AX308" s="13" t="s">
        <v>73</v>
      </c>
      <c r="AY308" s="229" t="s">
        <v>144</v>
      </c>
    </row>
    <row r="309" spans="1:65" s="14" customFormat="1" ht="11.25">
      <c r="B309" s="230"/>
      <c r="C309" s="231"/>
      <c r="D309" s="221" t="s">
        <v>152</v>
      </c>
      <c r="E309" s="232" t="s">
        <v>1</v>
      </c>
      <c r="F309" s="233" t="s">
        <v>888</v>
      </c>
      <c r="G309" s="231"/>
      <c r="H309" s="234">
        <v>151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152</v>
      </c>
      <c r="AU309" s="240" t="s">
        <v>83</v>
      </c>
      <c r="AV309" s="14" t="s">
        <v>83</v>
      </c>
      <c r="AW309" s="14" t="s">
        <v>30</v>
      </c>
      <c r="AX309" s="14" t="s">
        <v>81</v>
      </c>
      <c r="AY309" s="240" t="s">
        <v>144</v>
      </c>
    </row>
    <row r="310" spans="1:65" s="2" customFormat="1" ht="16.5" customHeight="1">
      <c r="A310" s="35"/>
      <c r="B310" s="36"/>
      <c r="C310" s="252" t="s">
        <v>7</v>
      </c>
      <c r="D310" s="252" t="s">
        <v>213</v>
      </c>
      <c r="E310" s="253" t="s">
        <v>998</v>
      </c>
      <c r="F310" s="254" t="s">
        <v>999</v>
      </c>
      <c r="G310" s="255" t="s">
        <v>264</v>
      </c>
      <c r="H310" s="256">
        <v>166.1</v>
      </c>
      <c r="I310" s="257"/>
      <c r="J310" s="258">
        <f>ROUND(I310*H310,2)</f>
        <v>0</v>
      </c>
      <c r="K310" s="259"/>
      <c r="L310" s="260"/>
      <c r="M310" s="261" t="s">
        <v>1</v>
      </c>
      <c r="N310" s="262" t="s">
        <v>38</v>
      </c>
      <c r="O310" s="72"/>
      <c r="P310" s="215">
        <f>O310*H310</f>
        <v>0</v>
      </c>
      <c r="Q310" s="215">
        <v>4.8000000000000001E-4</v>
      </c>
      <c r="R310" s="215">
        <f>Q310*H310</f>
        <v>7.9727999999999993E-2</v>
      </c>
      <c r="S310" s="215">
        <v>0</v>
      </c>
      <c r="T310" s="21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7" t="s">
        <v>158</v>
      </c>
      <c r="AT310" s="217" t="s">
        <v>213</v>
      </c>
      <c r="AU310" s="217" t="s">
        <v>83</v>
      </c>
      <c r="AY310" s="18" t="s">
        <v>144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8" t="s">
        <v>81</v>
      </c>
      <c r="BK310" s="218">
        <f>ROUND(I310*H310,2)</f>
        <v>0</v>
      </c>
      <c r="BL310" s="18" t="s">
        <v>150</v>
      </c>
      <c r="BM310" s="217" t="s">
        <v>1000</v>
      </c>
    </row>
    <row r="311" spans="1:65" s="13" customFormat="1" ht="11.25">
      <c r="B311" s="219"/>
      <c r="C311" s="220"/>
      <c r="D311" s="221" t="s">
        <v>152</v>
      </c>
      <c r="E311" s="222" t="s">
        <v>1</v>
      </c>
      <c r="F311" s="223" t="s">
        <v>1001</v>
      </c>
      <c r="G311" s="220"/>
      <c r="H311" s="222" t="s">
        <v>1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152</v>
      </c>
      <c r="AU311" s="229" t="s">
        <v>83</v>
      </c>
      <c r="AV311" s="13" t="s">
        <v>81</v>
      </c>
      <c r="AW311" s="13" t="s">
        <v>30</v>
      </c>
      <c r="AX311" s="13" t="s">
        <v>73</v>
      </c>
      <c r="AY311" s="229" t="s">
        <v>144</v>
      </c>
    </row>
    <row r="312" spans="1:65" s="13" customFormat="1" ht="11.25">
      <c r="B312" s="219"/>
      <c r="C312" s="220"/>
      <c r="D312" s="221" t="s">
        <v>152</v>
      </c>
      <c r="E312" s="222" t="s">
        <v>1</v>
      </c>
      <c r="F312" s="223" t="s">
        <v>959</v>
      </c>
      <c r="G312" s="220"/>
      <c r="H312" s="222" t="s">
        <v>1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152</v>
      </c>
      <c r="AU312" s="229" t="s">
        <v>83</v>
      </c>
      <c r="AV312" s="13" t="s">
        <v>81</v>
      </c>
      <c r="AW312" s="13" t="s">
        <v>30</v>
      </c>
      <c r="AX312" s="13" t="s">
        <v>73</v>
      </c>
      <c r="AY312" s="229" t="s">
        <v>144</v>
      </c>
    </row>
    <row r="313" spans="1:65" s="14" customFormat="1" ht="11.25">
      <c r="B313" s="230"/>
      <c r="C313" s="231"/>
      <c r="D313" s="221" t="s">
        <v>152</v>
      </c>
      <c r="E313" s="232" t="s">
        <v>1</v>
      </c>
      <c r="F313" s="233" t="s">
        <v>888</v>
      </c>
      <c r="G313" s="231"/>
      <c r="H313" s="234">
        <v>151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152</v>
      </c>
      <c r="AU313" s="240" t="s">
        <v>83</v>
      </c>
      <c r="AV313" s="14" t="s">
        <v>83</v>
      </c>
      <c r="AW313" s="14" t="s">
        <v>30</v>
      </c>
      <c r="AX313" s="14" t="s">
        <v>81</v>
      </c>
      <c r="AY313" s="240" t="s">
        <v>144</v>
      </c>
    </row>
    <row r="314" spans="1:65" s="14" customFormat="1" ht="11.25">
      <c r="B314" s="230"/>
      <c r="C314" s="231"/>
      <c r="D314" s="221" t="s">
        <v>152</v>
      </c>
      <c r="E314" s="231"/>
      <c r="F314" s="233" t="s">
        <v>1002</v>
      </c>
      <c r="G314" s="231"/>
      <c r="H314" s="234">
        <v>166.1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152</v>
      </c>
      <c r="AU314" s="240" t="s">
        <v>83</v>
      </c>
      <c r="AV314" s="14" t="s">
        <v>83</v>
      </c>
      <c r="AW314" s="14" t="s">
        <v>4</v>
      </c>
      <c r="AX314" s="14" t="s">
        <v>81</v>
      </c>
      <c r="AY314" s="240" t="s">
        <v>144</v>
      </c>
    </row>
    <row r="315" spans="1:65" s="12" customFormat="1" ht="22.9" customHeight="1">
      <c r="B315" s="189"/>
      <c r="C315" s="190"/>
      <c r="D315" s="191" t="s">
        <v>72</v>
      </c>
      <c r="E315" s="203" t="s">
        <v>150</v>
      </c>
      <c r="F315" s="203" t="s">
        <v>303</v>
      </c>
      <c r="G315" s="190"/>
      <c r="H315" s="190"/>
      <c r="I315" s="193"/>
      <c r="J315" s="204">
        <f>BK315</f>
        <v>0</v>
      </c>
      <c r="K315" s="190"/>
      <c r="L315" s="195"/>
      <c r="M315" s="196"/>
      <c r="N315" s="197"/>
      <c r="O315" s="197"/>
      <c r="P315" s="198">
        <f>SUM(P316:P354)</f>
        <v>0</v>
      </c>
      <c r="Q315" s="197"/>
      <c r="R315" s="198">
        <f>SUM(R316:R354)</f>
        <v>0</v>
      </c>
      <c r="S315" s="197"/>
      <c r="T315" s="199">
        <f>SUM(T316:T354)</f>
        <v>0</v>
      </c>
      <c r="AR315" s="200" t="s">
        <v>81</v>
      </c>
      <c r="AT315" s="201" t="s">
        <v>72</v>
      </c>
      <c r="AU315" s="201" t="s">
        <v>81</v>
      </c>
      <c r="AY315" s="200" t="s">
        <v>144</v>
      </c>
      <c r="BK315" s="202">
        <f>SUM(BK316:BK354)</f>
        <v>0</v>
      </c>
    </row>
    <row r="316" spans="1:65" s="2" customFormat="1" ht="16.5" customHeight="1">
      <c r="A316" s="35"/>
      <c r="B316" s="36"/>
      <c r="C316" s="205" t="s">
        <v>196</v>
      </c>
      <c r="D316" s="205" t="s">
        <v>146</v>
      </c>
      <c r="E316" s="206" t="s">
        <v>416</v>
      </c>
      <c r="F316" s="207" t="s">
        <v>417</v>
      </c>
      <c r="G316" s="208" t="s">
        <v>149</v>
      </c>
      <c r="H316" s="209">
        <v>24.827000000000002</v>
      </c>
      <c r="I316" s="210"/>
      <c r="J316" s="211">
        <f>ROUND(I316*H316,2)</f>
        <v>0</v>
      </c>
      <c r="K316" s="212"/>
      <c r="L316" s="40"/>
      <c r="M316" s="213" t="s">
        <v>1</v>
      </c>
      <c r="N316" s="214" t="s">
        <v>38</v>
      </c>
      <c r="O316" s="72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7" t="s">
        <v>150</v>
      </c>
      <c r="AT316" s="217" t="s">
        <v>146</v>
      </c>
      <c r="AU316" s="217" t="s">
        <v>83</v>
      </c>
      <c r="AY316" s="18" t="s">
        <v>144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81</v>
      </c>
      <c r="BK316" s="218">
        <f>ROUND(I316*H316,2)</f>
        <v>0</v>
      </c>
      <c r="BL316" s="18" t="s">
        <v>150</v>
      </c>
      <c r="BM316" s="217" t="s">
        <v>265</v>
      </c>
    </row>
    <row r="317" spans="1:65" s="13" customFormat="1" ht="22.5">
      <c r="B317" s="219"/>
      <c r="C317" s="220"/>
      <c r="D317" s="221" t="s">
        <v>152</v>
      </c>
      <c r="E317" s="222" t="s">
        <v>1</v>
      </c>
      <c r="F317" s="223" t="s">
        <v>852</v>
      </c>
      <c r="G317" s="220"/>
      <c r="H317" s="222" t="s">
        <v>1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152</v>
      </c>
      <c r="AU317" s="229" t="s">
        <v>83</v>
      </c>
      <c r="AV317" s="13" t="s">
        <v>81</v>
      </c>
      <c r="AW317" s="13" t="s">
        <v>30</v>
      </c>
      <c r="AX317" s="13" t="s">
        <v>73</v>
      </c>
      <c r="AY317" s="229" t="s">
        <v>144</v>
      </c>
    </row>
    <row r="318" spans="1:65" s="13" customFormat="1" ht="11.25">
      <c r="B318" s="219"/>
      <c r="C318" s="220"/>
      <c r="D318" s="221" t="s">
        <v>152</v>
      </c>
      <c r="E318" s="222" t="s">
        <v>1</v>
      </c>
      <c r="F318" s="223" t="s">
        <v>802</v>
      </c>
      <c r="G318" s="220"/>
      <c r="H318" s="222" t="s">
        <v>1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152</v>
      </c>
      <c r="AU318" s="229" t="s">
        <v>83</v>
      </c>
      <c r="AV318" s="13" t="s">
        <v>81</v>
      </c>
      <c r="AW318" s="13" t="s">
        <v>30</v>
      </c>
      <c r="AX318" s="13" t="s">
        <v>73</v>
      </c>
      <c r="AY318" s="229" t="s">
        <v>144</v>
      </c>
    </row>
    <row r="319" spans="1:65" s="14" customFormat="1" ht="11.25">
      <c r="B319" s="230"/>
      <c r="C319" s="231"/>
      <c r="D319" s="221" t="s">
        <v>152</v>
      </c>
      <c r="E319" s="232" t="s">
        <v>1</v>
      </c>
      <c r="F319" s="233" t="s">
        <v>1003</v>
      </c>
      <c r="G319" s="231"/>
      <c r="H319" s="234">
        <v>8.5649999999999995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152</v>
      </c>
      <c r="AU319" s="240" t="s">
        <v>83</v>
      </c>
      <c r="AV319" s="14" t="s">
        <v>83</v>
      </c>
      <c r="AW319" s="14" t="s">
        <v>30</v>
      </c>
      <c r="AX319" s="14" t="s">
        <v>73</v>
      </c>
      <c r="AY319" s="240" t="s">
        <v>144</v>
      </c>
    </row>
    <row r="320" spans="1:65" s="14" customFormat="1" ht="11.25">
      <c r="B320" s="230"/>
      <c r="C320" s="231"/>
      <c r="D320" s="221" t="s">
        <v>152</v>
      </c>
      <c r="E320" s="232" t="s">
        <v>1</v>
      </c>
      <c r="F320" s="233" t="s">
        <v>1004</v>
      </c>
      <c r="G320" s="231"/>
      <c r="H320" s="234">
        <v>16.262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152</v>
      </c>
      <c r="AU320" s="240" t="s">
        <v>83</v>
      </c>
      <c r="AV320" s="14" t="s">
        <v>83</v>
      </c>
      <c r="AW320" s="14" t="s">
        <v>30</v>
      </c>
      <c r="AX320" s="14" t="s">
        <v>73</v>
      </c>
      <c r="AY320" s="240" t="s">
        <v>144</v>
      </c>
    </row>
    <row r="321" spans="1:65" s="15" customFormat="1" ht="11.25">
      <c r="B321" s="241"/>
      <c r="C321" s="242"/>
      <c r="D321" s="221" t="s">
        <v>152</v>
      </c>
      <c r="E321" s="243" t="s">
        <v>1</v>
      </c>
      <c r="F321" s="244" t="s">
        <v>155</v>
      </c>
      <c r="G321" s="242"/>
      <c r="H321" s="245">
        <v>24.826999999999998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AT321" s="251" t="s">
        <v>152</v>
      </c>
      <c r="AU321" s="251" t="s">
        <v>83</v>
      </c>
      <c r="AV321" s="15" t="s">
        <v>150</v>
      </c>
      <c r="AW321" s="15" t="s">
        <v>30</v>
      </c>
      <c r="AX321" s="15" t="s">
        <v>81</v>
      </c>
      <c r="AY321" s="251" t="s">
        <v>144</v>
      </c>
    </row>
    <row r="322" spans="1:65" s="2" customFormat="1" ht="16.5" customHeight="1">
      <c r="A322" s="35"/>
      <c r="B322" s="36"/>
      <c r="C322" s="205" t="s">
        <v>281</v>
      </c>
      <c r="D322" s="205" t="s">
        <v>146</v>
      </c>
      <c r="E322" s="206" t="s">
        <v>856</v>
      </c>
      <c r="F322" s="207" t="s">
        <v>857</v>
      </c>
      <c r="G322" s="208" t="s">
        <v>424</v>
      </c>
      <c r="H322" s="209">
        <v>8</v>
      </c>
      <c r="I322" s="210"/>
      <c r="J322" s="211">
        <f>ROUND(I322*H322,2)</f>
        <v>0</v>
      </c>
      <c r="K322" s="212"/>
      <c r="L322" s="40"/>
      <c r="M322" s="213" t="s">
        <v>1</v>
      </c>
      <c r="N322" s="214" t="s">
        <v>38</v>
      </c>
      <c r="O322" s="72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7" t="s">
        <v>150</v>
      </c>
      <c r="AT322" s="217" t="s">
        <v>146</v>
      </c>
      <c r="AU322" s="217" t="s">
        <v>83</v>
      </c>
      <c r="AY322" s="18" t="s">
        <v>144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81</v>
      </c>
      <c r="BK322" s="218">
        <f>ROUND(I322*H322,2)</f>
        <v>0</v>
      </c>
      <c r="BL322" s="18" t="s">
        <v>150</v>
      </c>
      <c r="BM322" s="217" t="s">
        <v>274</v>
      </c>
    </row>
    <row r="323" spans="1:65" s="13" customFormat="1" ht="11.25">
      <c r="B323" s="219"/>
      <c r="C323" s="220"/>
      <c r="D323" s="221" t="s">
        <v>152</v>
      </c>
      <c r="E323" s="222" t="s">
        <v>1</v>
      </c>
      <c r="F323" s="223" t="s">
        <v>858</v>
      </c>
      <c r="G323" s="220"/>
      <c r="H323" s="222" t="s">
        <v>1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152</v>
      </c>
      <c r="AU323" s="229" t="s">
        <v>83</v>
      </c>
      <c r="AV323" s="13" t="s">
        <v>81</v>
      </c>
      <c r="AW323" s="13" t="s">
        <v>30</v>
      </c>
      <c r="AX323" s="13" t="s">
        <v>73</v>
      </c>
      <c r="AY323" s="229" t="s">
        <v>144</v>
      </c>
    </row>
    <row r="324" spans="1:65" s="13" customFormat="1" ht="11.25">
      <c r="B324" s="219"/>
      <c r="C324" s="220"/>
      <c r="D324" s="221" t="s">
        <v>152</v>
      </c>
      <c r="E324" s="222" t="s">
        <v>1</v>
      </c>
      <c r="F324" s="223" t="s">
        <v>913</v>
      </c>
      <c r="G324" s="220"/>
      <c r="H324" s="222" t="s">
        <v>1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152</v>
      </c>
      <c r="AU324" s="229" t="s">
        <v>83</v>
      </c>
      <c r="AV324" s="13" t="s">
        <v>81</v>
      </c>
      <c r="AW324" s="13" t="s">
        <v>30</v>
      </c>
      <c r="AX324" s="13" t="s">
        <v>73</v>
      </c>
      <c r="AY324" s="229" t="s">
        <v>144</v>
      </c>
    </row>
    <row r="325" spans="1:65" s="14" customFormat="1" ht="11.25">
      <c r="B325" s="230"/>
      <c r="C325" s="231"/>
      <c r="D325" s="221" t="s">
        <v>152</v>
      </c>
      <c r="E325" s="232" t="s">
        <v>1</v>
      </c>
      <c r="F325" s="233" t="s">
        <v>1005</v>
      </c>
      <c r="G325" s="231"/>
      <c r="H325" s="234">
        <v>4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152</v>
      </c>
      <c r="AU325" s="240" t="s">
        <v>83</v>
      </c>
      <c r="AV325" s="14" t="s">
        <v>83</v>
      </c>
      <c r="AW325" s="14" t="s">
        <v>30</v>
      </c>
      <c r="AX325" s="14" t="s">
        <v>73</v>
      </c>
      <c r="AY325" s="240" t="s">
        <v>144</v>
      </c>
    </row>
    <row r="326" spans="1:65" s="14" customFormat="1" ht="11.25">
      <c r="B326" s="230"/>
      <c r="C326" s="231"/>
      <c r="D326" s="221" t="s">
        <v>152</v>
      </c>
      <c r="E326" s="232" t="s">
        <v>1</v>
      </c>
      <c r="F326" s="233" t="s">
        <v>1006</v>
      </c>
      <c r="G326" s="231"/>
      <c r="H326" s="234">
        <v>4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152</v>
      </c>
      <c r="AU326" s="240" t="s">
        <v>83</v>
      </c>
      <c r="AV326" s="14" t="s">
        <v>83</v>
      </c>
      <c r="AW326" s="14" t="s">
        <v>30</v>
      </c>
      <c r="AX326" s="14" t="s">
        <v>73</v>
      </c>
      <c r="AY326" s="240" t="s">
        <v>144</v>
      </c>
    </row>
    <row r="327" spans="1:65" s="16" customFormat="1" ht="11.25">
      <c r="B327" s="268"/>
      <c r="C327" s="269"/>
      <c r="D327" s="221" t="s">
        <v>152</v>
      </c>
      <c r="E327" s="270" t="s">
        <v>1</v>
      </c>
      <c r="F327" s="271" t="s">
        <v>769</v>
      </c>
      <c r="G327" s="269"/>
      <c r="H327" s="272">
        <v>8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AT327" s="278" t="s">
        <v>152</v>
      </c>
      <c r="AU327" s="278" t="s">
        <v>83</v>
      </c>
      <c r="AV327" s="16" t="s">
        <v>160</v>
      </c>
      <c r="AW327" s="16" t="s">
        <v>30</v>
      </c>
      <c r="AX327" s="16" t="s">
        <v>73</v>
      </c>
      <c r="AY327" s="278" t="s">
        <v>144</v>
      </c>
    </row>
    <row r="328" spans="1:65" s="15" customFormat="1" ht="11.25">
      <c r="B328" s="241"/>
      <c r="C328" s="242"/>
      <c r="D328" s="221" t="s">
        <v>152</v>
      </c>
      <c r="E328" s="243" t="s">
        <v>1</v>
      </c>
      <c r="F328" s="244" t="s">
        <v>155</v>
      </c>
      <c r="G328" s="242"/>
      <c r="H328" s="245">
        <v>8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152</v>
      </c>
      <c r="AU328" s="251" t="s">
        <v>83</v>
      </c>
      <c r="AV328" s="15" t="s">
        <v>150</v>
      </c>
      <c r="AW328" s="15" t="s">
        <v>30</v>
      </c>
      <c r="AX328" s="15" t="s">
        <v>81</v>
      </c>
      <c r="AY328" s="251" t="s">
        <v>144</v>
      </c>
    </row>
    <row r="329" spans="1:65" s="2" customFormat="1" ht="21.75" customHeight="1">
      <c r="A329" s="35"/>
      <c r="B329" s="36"/>
      <c r="C329" s="252" t="s">
        <v>287</v>
      </c>
      <c r="D329" s="252" t="s">
        <v>213</v>
      </c>
      <c r="E329" s="253" t="s">
        <v>1007</v>
      </c>
      <c r="F329" s="254" t="s">
        <v>1008</v>
      </c>
      <c r="G329" s="255" t="s">
        <v>424</v>
      </c>
      <c r="H329" s="256">
        <v>2</v>
      </c>
      <c r="I329" s="257"/>
      <c r="J329" s="258">
        <f>ROUND(I329*H329,2)</f>
        <v>0</v>
      </c>
      <c r="K329" s="259"/>
      <c r="L329" s="260"/>
      <c r="M329" s="261" t="s">
        <v>1</v>
      </c>
      <c r="N329" s="262" t="s">
        <v>38</v>
      </c>
      <c r="O329" s="72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7" t="s">
        <v>158</v>
      </c>
      <c r="AT329" s="217" t="s">
        <v>213</v>
      </c>
      <c r="AU329" s="217" t="s">
        <v>83</v>
      </c>
      <c r="AY329" s="18" t="s">
        <v>144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8" t="s">
        <v>81</v>
      </c>
      <c r="BK329" s="218">
        <f>ROUND(I329*H329,2)</f>
        <v>0</v>
      </c>
      <c r="BL329" s="18" t="s">
        <v>150</v>
      </c>
      <c r="BM329" s="217" t="s">
        <v>280</v>
      </c>
    </row>
    <row r="330" spans="1:65" s="13" customFormat="1" ht="11.25">
      <c r="B330" s="219"/>
      <c r="C330" s="220"/>
      <c r="D330" s="221" t="s">
        <v>152</v>
      </c>
      <c r="E330" s="222" t="s">
        <v>1</v>
      </c>
      <c r="F330" s="223" t="s">
        <v>858</v>
      </c>
      <c r="G330" s="220"/>
      <c r="H330" s="222" t="s">
        <v>1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152</v>
      </c>
      <c r="AU330" s="229" t="s">
        <v>83</v>
      </c>
      <c r="AV330" s="13" t="s">
        <v>81</v>
      </c>
      <c r="AW330" s="13" t="s">
        <v>30</v>
      </c>
      <c r="AX330" s="13" t="s">
        <v>73</v>
      </c>
      <c r="AY330" s="229" t="s">
        <v>144</v>
      </c>
    </row>
    <row r="331" spans="1:65" s="13" customFormat="1" ht="11.25">
      <c r="B331" s="219"/>
      <c r="C331" s="220"/>
      <c r="D331" s="221" t="s">
        <v>152</v>
      </c>
      <c r="E331" s="222" t="s">
        <v>1</v>
      </c>
      <c r="F331" s="223" t="s">
        <v>815</v>
      </c>
      <c r="G331" s="220"/>
      <c r="H331" s="222" t="s">
        <v>1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152</v>
      </c>
      <c r="AU331" s="229" t="s">
        <v>83</v>
      </c>
      <c r="AV331" s="13" t="s">
        <v>81</v>
      </c>
      <c r="AW331" s="13" t="s">
        <v>30</v>
      </c>
      <c r="AX331" s="13" t="s">
        <v>73</v>
      </c>
      <c r="AY331" s="229" t="s">
        <v>144</v>
      </c>
    </row>
    <row r="332" spans="1:65" s="14" customFormat="1" ht="11.25">
      <c r="B332" s="230"/>
      <c r="C332" s="231"/>
      <c r="D332" s="221" t="s">
        <v>152</v>
      </c>
      <c r="E332" s="232" t="s">
        <v>1</v>
      </c>
      <c r="F332" s="233" t="s">
        <v>1009</v>
      </c>
      <c r="G332" s="231"/>
      <c r="H332" s="234">
        <v>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152</v>
      </c>
      <c r="AU332" s="240" t="s">
        <v>83</v>
      </c>
      <c r="AV332" s="14" t="s">
        <v>83</v>
      </c>
      <c r="AW332" s="14" t="s">
        <v>30</v>
      </c>
      <c r="AX332" s="14" t="s">
        <v>73</v>
      </c>
      <c r="AY332" s="240" t="s">
        <v>144</v>
      </c>
    </row>
    <row r="333" spans="1:65" s="14" customFormat="1" ht="11.25">
      <c r="B333" s="230"/>
      <c r="C333" s="231"/>
      <c r="D333" s="221" t="s">
        <v>152</v>
      </c>
      <c r="E333" s="232" t="s">
        <v>1</v>
      </c>
      <c r="F333" s="233" t="s">
        <v>1010</v>
      </c>
      <c r="G333" s="231"/>
      <c r="H333" s="234">
        <v>1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152</v>
      </c>
      <c r="AU333" s="240" t="s">
        <v>83</v>
      </c>
      <c r="AV333" s="14" t="s">
        <v>83</v>
      </c>
      <c r="AW333" s="14" t="s">
        <v>30</v>
      </c>
      <c r="AX333" s="14" t="s">
        <v>73</v>
      </c>
      <c r="AY333" s="240" t="s">
        <v>144</v>
      </c>
    </row>
    <row r="334" spans="1:65" s="16" customFormat="1" ht="11.25">
      <c r="B334" s="268"/>
      <c r="C334" s="269"/>
      <c r="D334" s="221" t="s">
        <v>152</v>
      </c>
      <c r="E334" s="270" t="s">
        <v>1</v>
      </c>
      <c r="F334" s="271" t="s">
        <v>769</v>
      </c>
      <c r="G334" s="269"/>
      <c r="H334" s="272">
        <v>2</v>
      </c>
      <c r="I334" s="273"/>
      <c r="J334" s="269"/>
      <c r="K334" s="269"/>
      <c r="L334" s="274"/>
      <c r="M334" s="275"/>
      <c r="N334" s="276"/>
      <c r="O334" s="276"/>
      <c r="P334" s="276"/>
      <c r="Q334" s="276"/>
      <c r="R334" s="276"/>
      <c r="S334" s="276"/>
      <c r="T334" s="277"/>
      <c r="AT334" s="278" t="s">
        <v>152</v>
      </c>
      <c r="AU334" s="278" t="s">
        <v>83</v>
      </c>
      <c r="AV334" s="16" t="s">
        <v>160</v>
      </c>
      <c r="AW334" s="16" t="s">
        <v>30</v>
      </c>
      <c r="AX334" s="16" t="s">
        <v>73</v>
      </c>
      <c r="AY334" s="278" t="s">
        <v>144</v>
      </c>
    </row>
    <row r="335" spans="1:65" s="15" customFormat="1" ht="11.25">
      <c r="B335" s="241"/>
      <c r="C335" s="242"/>
      <c r="D335" s="221" t="s">
        <v>152</v>
      </c>
      <c r="E335" s="243" t="s">
        <v>1</v>
      </c>
      <c r="F335" s="244" t="s">
        <v>155</v>
      </c>
      <c r="G335" s="242"/>
      <c r="H335" s="245">
        <v>2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AT335" s="251" t="s">
        <v>152</v>
      </c>
      <c r="AU335" s="251" t="s">
        <v>83</v>
      </c>
      <c r="AV335" s="15" t="s">
        <v>150</v>
      </c>
      <c r="AW335" s="15" t="s">
        <v>30</v>
      </c>
      <c r="AX335" s="15" t="s">
        <v>81</v>
      </c>
      <c r="AY335" s="251" t="s">
        <v>144</v>
      </c>
    </row>
    <row r="336" spans="1:65" s="2" customFormat="1" ht="21.75" customHeight="1">
      <c r="A336" s="35"/>
      <c r="B336" s="36"/>
      <c r="C336" s="252" t="s">
        <v>293</v>
      </c>
      <c r="D336" s="252" t="s">
        <v>213</v>
      </c>
      <c r="E336" s="253" t="s">
        <v>861</v>
      </c>
      <c r="F336" s="254" t="s">
        <v>862</v>
      </c>
      <c r="G336" s="255" t="s">
        <v>424</v>
      </c>
      <c r="H336" s="256">
        <v>2</v>
      </c>
      <c r="I336" s="257"/>
      <c r="J336" s="258">
        <f>ROUND(I336*H336,2)</f>
        <v>0</v>
      </c>
      <c r="K336" s="259"/>
      <c r="L336" s="260"/>
      <c r="M336" s="261" t="s">
        <v>1</v>
      </c>
      <c r="N336" s="262" t="s">
        <v>38</v>
      </c>
      <c r="O336" s="72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7" t="s">
        <v>158</v>
      </c>
      <c r="AT336" s="217" t="s">
        <v>213</v>
      </c>
      <c r="AU336" s="217" t="s">
        <v>83</v>
      </c>
      <c r="AY336" s="18" t="s">
        <v>144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81</v>
      </c>
      <c r="BK336" s="218">
        <f>ROUND(I336*H336,2)</f>
        <v>0</v>
      </c>
      <c r="BL336" s="18" t="s">
        <v>150</v>
      </c>
      <c r="BM336" s="217" t="s">
        <v>284</v>
      </c>
    </row>
    <row r="337" spans="1:65" s="13" customFormat="1" ht="11.25">
      <c r="B337" s="219"/>
      <c r="C337" s="220"/>
      <c r="D337" s="221" t="s">
        <v>152</v>
      </c>
      <c r="E337" s="222" t="s">
        <v>1</v>
      </c>
      <c r="F337" s="223" t="s">
        <v>858</v>
      </c>
      <c r="G337" s="220"/>
      <c r="H337" s="222" t="s">
        <v>1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152</v>
      </c>
      <c r="AU337" s="229" t="s">
        <v>83</v>
      </c>
      <c r="AV337" s="13" t="s">
        <v>81</v>
      </c>
      <c r="AW337" s="13" t="s">
        <v>30</v>
      </c>
      <c r="AX337" s="13" t="s">
        <v>73</v>
      </c>
      <c r="AY337" s="229" t="s">
        <v>144</v>
      </c>
    </row>
    <row r="338" spans="1:65" s="13" customFormat="1" ht="11.25">
      <c r="B338" s="219"/>
      <c r="C338" s="220"/>
      <c r="D338" s="221" t="s">
        <v>152</v>
      </c>
      <c r="E338" s="222" t="s">
        <v>1</v>
      </c>
      <c r="F338" s="223" t="s">
        <v>815</v>
      </c>
      <c r="G338" s="220"/>
      <c r="H338" s="222" t="s">
        <v>1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152</v>
      </c>
      <c r="AU338" s="229" t="s">
        <v>83</v>
      </c>
      <c r="AV338" s="13" t="s">
        <v>81</v>
      </c>
      <c r="AW338" s="13" t="s">
        <v>30</v>
      </c>
      <c r="AX338" s="13" t="s">
        <v>73</v>
      </c>
      <c r="AY338" s="229" t="s">
        <v>144</v>
      </c>
    </row>
    <row r="339" spans="1:65" s="14" customFormat="1" ht="11.25">
      <c r="B339" s="230"/>
      <c r="C339" s="231"/>
      <c r="D339" s="221" t="s">
        <v>152</v>
      </c>
      <c r="E339" s="232" t="s">
        <v>1</v>
      </c>
      <c r="F339" s="233" t="s">
        <v>1011</v>
      </c>
      <c r="G339" s="231"/>
      <c r="H339" s="234">
        <v>2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152</v>
      </c>
      <c r="AU339" s="240" t="s">
        <v>83</v>
      </c>
      <c r="AV339" s="14" t="s">
        <v>83</v>
      </c>
      <c r="AW339" s="14" t="s">
        <v>30</v>
      </c>
      <c r="AX339" s="14" t="s">
        <v>73</v>
      </c>
      <c r="AY339" s="240" t="s">
        <v>144</v>
      </c>
    </row>
    <row r="340" spans="1:65" s="16" customFormat="1" ht="11.25">
      <c r="B340" s="268"/>
      <c r="C340" s="269"/>
      <c r="D340" s="221" t="s">
        <v>152</v>
      </c>
      <c r="E340" s="270" t="s">
        <v>1</v>
      </c>
      <c r="F340" s="271" t="s">
        <v>769</v>
      </c>
      <c r="G340" s="269"/>
      <c r="H340" s="272">
        <v>2</v>
      </c>
      <c r="I340" s="273"/>
      <c r="J340" s="269"/>
      <c r="K340" s="269"/>
      <c r="L340" s="274"/>
      <c r="M340" s="275"/>
      <c r="N340" s="276"/>
      <c r="O340" s="276"/>
      <c r="P340" s="276"/>
      <c r="Q340" s="276"/>
      <c r="R340" s="276"/>
      <c r="S340" s="276"/>
      <c r="T340" s="277"/>
      <c r="AT340" s="278" t="s">
        <v>152</v>
      </c>
      <c r="AU340" s="278" t="s">
        <v>83</v>
      </c>
      <c r="AV340" s="16" t="s">
        <v>160</v>
      </c>
      <c r="AW340" s="16" t="s">
        <v>30</v>
      </c>
      <c r="AX340" s="16" t="s">
        <v>73</v>
      </c>
      <c r="AY340" s="278" t="s">
        <v>144</v>
      </c>
    </row>
    <row r="341" spans="1:65" s="15" customFormat="1" ht="11.25">
      <c r="B341" s="241"/>
      <c r="C341" s="242"/>
      <c r="D341" s="221" t="s">
        <v>152</v>
      </c>
      <c r="E341" s="243" t="s">
        <v>1</v>
      </c>
      <c r="F341" s="244" t="s">
        <v>155</v>
      </c>
      <c r="G341" s="242"/>
      <c r="H341" s="245">
        <v>2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AT341" s="251" t="s">
        <v>152</v>
      </c>
      <c r="AU341" s="251" t="s">
        <v>83</v>
      </c>
      <c r="AV341" s="15" t="s">
        <v>150</v>
      </c>
      <c r="AW341" s="15" t="s">
        <v>30</v>
      </c>
      <c r="AX341" s="15" t="s">
        <v>81</v>
      </c>
      <c r="AY341" s="251" t="s">
        <v>144</v>
      </c>
    </row>
    <row r="342" spans="1:65" s="2" customFormat="1" ht="21.75" customHeight="1">
      <c r="A342" s="35"/>
      <c r="B342" s="36"/>
      <c r="C342" s="252" t="s">
        <v>298</v>
      </c>
      <c r="D342" s="252" t="s">
        <v>213</v>
      </c>
      <c r="E342" s="253" t="s">
        <v>1012</v>
      </c>
      <c r="F342" s="254" t="s">
        <v>1013</v>
      </c>
      <c r="G342" s="255" t="s">
        <v>424</v>
      </c>
      <c r="H342" s="256">
        <v>2</v>
      </c>
      <c r="I342" s="257"/>
      <c r="J342" s="258">
        <f>ROUND(I342*H342,2)</f>
        <v>0</v>
      </c>
      <c r="K342" s="259"/>
      <c r="L342" s="260"/>
      <c r="M342" s="261" t="s">
        <v>1</v>
      </c>
      <c r="N342" s="262" t="s">
        <v>38</v>
      </c>
      <c r="O342" s="72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7" t="s">
        <v>158</v>
      </c>
      <c r="AT342" s="217" t="s">
        <v>213</v>
      </c>
      <c r="AU342" s="217" t="s">
        <v>83</v>
      </c>
      <c r="AY342" s="18" t="s">
        <v>144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8" t="s">
        <v>81</v>
      </c>
      <c r="BK342" s="218">
        <f>ROUND(I342*H342,2)</f>
        <v>0</v>
      </c>
      <c r="BL342" s="18" t="s">
        <v>150</v>
      </c>
      <c r="BM342" s="217" t="s">
        <v>290</v>
      </c>
    </row>
    <row r="343" spans="1:65" s="13" customFormat="1" ht="11.25">
      <c r="B343" s="219"/>
      <c r="C343" s="220"/>
      <c r="D343" s="221" t="s">
        <v>152</v>
      </c>
      <c r="E343" s="222" t="s">
        <v>1</v>
      </c>
      <c r="F343" s="223" t="s">
        <v>858</v>
      </c>
      <c r="G343" s="220"/>
      <c r="H343" s="222" t="s">
        <v>1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152</v>
      </c>
      <c r="AU343" s="229" t="s">
        <v>83</v>
      </c>
      <c r="AV343" s="13" t="s">
        <v>81</v>
      </c>
      <c r="AW343" s="13" t="s">
        <v>30</v>
      </c>
      <c r="AX343" s="13" t="s">
        <v>73</v>
      </c>
      <c r="AY343" s="229" t="s">
        <v>144</v>
      </c>
    </row>
    <row r="344" spans="1:65" s="13" customFormat="1" ht="11.25">
      <c r="B344" s="219"/>
      <c r="C344" s="220"/>
      <c r="D344" s="221" t="s">
        <v>152</v>
      </c>
      <c r="E344" s="222" t="s">
        <v>1</v>
      </c>
      <c r="F344" s="223" t="s">
        <v>815</v>
      </c>
      <c r="G344" s="220"/>
      <c r="H344" s="222" t="s">
        <v>1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152</v>
      </c>
      <c r="AU344" s="229" t="s">
        <v>83</v>
      </c>
      <c r="AV344" s="13" t="s">
        <v>81</v>
      </c>
      <c r="AW344" s="13" t="s">
        <v>30</v>
      </c>
      <c r="AX344" s="13" t="s">
        <v>73</v>
      </c>
      <c r="AY344" s="229" t="s">
        <v>144</v>
      </c>
    </row>
    <row r="345" spans="1:65" s="14" customFormat="1" ht="11.25">
      <c r="B345" s="230"/>
      <c r="C345" s="231"/>
      <c r="D345" s="221" t="s">
        <v>152</v>
      </c>
      <c r="E345" s="232" t="s">
        <v>1</v>
      </c>
      <c r="F345" s="233" t="s">
        <v>1014</v>
      </c>
      <c r="G345" s="231"/>
      <c r="H345" s="234">
        <v>2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152</v>
      </c>
      <c r="AU345" s="240" t="s">
        <v>83</v>
      </c>
      <c r="AV345" s="14" t="s">
        <v>83</v>
      </c>
      <c r="AW345" s="14" t="s">
        <v>30</v>
      </c>
      <c r="AX345" s="14" t="s">
        <v>73</v>
      </c>
      <c r="AY345" s="240" t="s">
        <v>144</v>
      </c>
    </row>
    <row r="346" spans="1:65" s="16" customFormat="1" ht="11.25">
      <c r="B346" s="268"/>
      <c r="C346" s="269"/>
      <c r="D346" s="221" t="s">
        <v>152</v>
      </c>
      <c r="E346" s="270" t="s">
        <v>1</v>
      </c>
      <c r="F346" s="271" t="s">
        <v>769</v>
      </c>
      <c r="G346" s="269"/>
      <c r="H346" s="272">
        <v>2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AT346" s="278" t="s">
        <v>152</v>
      </c>
      <c r="AU346" s="278" t="s">
        <v>83</v>
      </c>
      <c r="AV346" s="16" t="s">
        <v>160</v>
      </c>
      <c r="AW346" s="16" t="s">
        <v>30</v>
      </c>
      <c r="AX346" s="16" t="s">
        <v>73</v>
      </c>
      <c r="AY346" s="278" t="s">
        <v>144</v>
      </c>
    </row>
    <row r="347" spans="1:65" s="15" customFormat="1" ht="11.25">
      <c r="B347" s="241"/>
      <c r="C347" s="242"/>
      <c r="D347" s="221" t="s">
        <v>152</v>
      </c>
      <c r="E347" s="243" t="s">
        <v>1</v>
      </c>
      <c r="F347" s="244" t="s">
        <v>155</v>
      </c>
      <c r="G347" s="242"/>
      <c r="H347" s="245">
        <v>2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152</v>
      </c>
      <c r="AU347" s="251" t="s">
        <v>83</v>
      </c>
      <c r="AV347" s="15" t="s">
        <v>150</v>
      </c>
      <c r="AW347" s="15" t="s">
        <v>30</v>
      </c>
      <c r="AX347" s="15" t="s">
        <v>81</v>
      </c>
      <c r="AY347" s="251" t="s">
        <v>144</v>
      </c>
    </row>
    <row r="348" spans="1:65" s="2" customFormat="1" ht="21.75" customHeight="1">
      <c r="A348" s="35"/>
      <c r="B348" s="36"/>
      <c r="C348" s="252" t="s">
        <v>304</v>
      </c>
      <c r="D348" s="252" t="s">
        <v>213</v>
      </c>
      <c r="E348" s="253" t="s">
        <v>864</v>
      </c>
      <c r="F348" s="254" t="s">
        <v>865</v>
      </c>
      <c r="G348" s="255" t="s">
        <v>424</v>
      </c>
      <c r="H348" s="256">
        <v>2</v>
      </c>
      <c r="I348" s="257"/>
      <c r="J348" s="258">
        <f>ROUND(I348*H348,2)</f>
        <v>0</v>
      </c>
      <c r="K348" s="259"/>
      <c r="L348" s="260"/>
      <c r="M348" s="261" t="s">
        <v>1</v>
      </c>
      <c r="N348" s="262" t="s">
        <v>38</v>
      </c>
      <c r="O348" s="72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7" t="s">
        <v>158</v>
      </c>
      <c r="AT348" s="217" t="s">
        <v>213</v>
      </c>
      <c r="AU348" s="217" t="s">
        <v>83</v>
      </c>
      <c r="AY348" s="18" t="s">
        <v>144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81</v>
      </c>
      <c r="BK348" s="218">
        <f>ROUND(I348*H348,2)</f>
        <v>0</v>
      </c>
      <c r="BL348" s="18" t="s">
        <v>150</v>
      </c>
      <c r="BM348" s="217" t="s">
        <v>296</v>
      </c>
    </row>
    <row r="349" spans="1:65" s="13" customFormat="1" ht="11.25">
      <c r="B349" s="219"/>
      <c r="C349" s="220"/>
      <c r="D349" s="221" t="s">
        <v>152</v>
      </c>
      <c r="E349" s="222" t="s">
        <v>1</v>
      </c>
      <c r="F349" s="223" t="s">
        <v>858</v>
      </c>
      <c r="G349" s="220"/>
      <c r="H349" s="222" t="s">
        <v>1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152</v>
      </c>
      <c r="AU349" s="229" t="s">
        <v>83</v>
      </c>
      <c r="AV349" s="13" t="s">
        <v>81</v>
      </c>
      <c r="AW349" s="13" t="s">
        <v>30</v>
      </c>
      <c r="AX349" s="13" t="s">
        <v>73</v>
      </c>
      <c r="AY349" s="229" t="s">
        <v>144</v>
      </c>
    </row>
    <row r="350" spans="1:65" s="13" customFormat="1" ht="11.25">
      <c r="B350" s="219"/>
      <c r="C350" s="220"/>
      <c r="D350" s="221" t="s">
        <v>152</v>
      </c>
      <c r="E350" s="222" t="s">
        <v>1</v>
      </c>
      <c r="F350" s="223" t="s">
        <v>815</v>
      </c>
      <c r="G350" s="220"/>
      <c r="H350" s="222" t="s">
        <v>1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152</v>
      </c>
      <c r="AU350" s="229" t="s">
        <v>83</v>
      </c>
      <c r="AV350" s="13" t="s">
        <v>81</v>
      </c>
      <c r="AW350" s="13" t="s">
        <v>30</v>
      </c>
      <c r="AX350" s="13" t="s">
        <v>73</v>
      </c>
      <c r="AY350" s="229" t="s">
        <v>144</v>
      </c>
    </row>
    <row r="351" spans="1:65" s="14" customFormat="1" ht="11.25">
      <c r="B351" s="230"/>
      <c r="C351" s="231"/>
      <c r="D351" s="221" t="s">
        <v>152</v>
      </c>
      <c r="E351" s="232" t="s">
        <v>1</v>
      </c>
      <c r="F351" s="233" t="s">
        <v>1009</v>
      </c>
      <c r="G351" s="231"/>
      <c r="H351" s="234">
        <v>1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152</v>
      </c>
      <c r="AU351" s="240" t="s">
        <v>83</v>
      </c>
      <c r="AV351" s="14" t="s">
        <v>83</v>
      </c>
      <c r="AW351" s="14" t="s">
        <v>30</v>
      </c>
      <c r="AX351" s="14" t="s">
        <v>73</v>
      </c>
      <c r="AY351" s="240" t="s">
        <v>144</v>
      </c>
    </row>
    <row r="352" spans="1:65" s="14" customFormat="1" ht="11.25">
      <c r="B352" s="230"/>
      <c r="C352" s="231"/>
      <c r="D352" s="221" t="s">
        <v>152</v>
      </c>
      <c r="E352" s="232" t="s">
        <v>1</v>
      </c>
      <c r="F352" s="233" t="s">
        <v>1010</v>
      </c>
      <c r="G352" s="231"/>
      <c r="H352" s="234">
        <v>1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152</v>
      </c>
      <c r="AU352" s="240" t="s">
        <v>83</v>
      </c>
      <c r="AV352" s="14" t="s">
        <v>83</v>
      </c>
      <c r="AW352" s="14" t="s">
        <v>30</v>
      </c>
      <c r="AX352" s="14" t="s">
        <v>73</v>
      </c>
      <c r="AY352" s="240" t="s">
        <v>144</v>
      </c>
    </row>
    <row r="353" spans="1:65" s="16" customFormat="1" ht="11.25">
      <c r="B353" s="268"/>
      <c r="C353" s="269"/>
      <c r="D353" s="221" t="s">
        <v>152</v>
      </c>
      <c r="E353" s="270" t="s">
        <v>1</v>
      </c>
      <c r="F353" s="271" t="s">
        <v>769</v>
      </c>
      <c r="G353" s="269"/>
      <c r="H353" s="272">
        <v>2</v>
      </c>
      <c r="I353" s="273"/>
      <c r="J353" s="269"/>
      <c r="K353" s="269"/>
      <c r="L353" s="274"/>
      <c r="M353" s="275"/>
      <c r="N353" s="276"/>
      <c r="O353" s="276"/>
      <c r="P353" s="276"/>
      <c r="Q353" s="276"/>
      <c r="R353" s="276"/>
      <c r="S353" s="276"/>
      <c r="T353" s="277"/>
      <c r="AT353" s="278" t="s">
        <v>152</v>
      </c>
      <c r="AU353" s="278" t="s">
        <v>83</v>
      </c>
      <c r="AV353" s="16" t="s">
        <v>160</v>
      </c>
      <c r="AW353" s="16" t="s">
        <v>30</v>
      </c>
      <c r="AX353" s="16" t="s">
        <v>73</v>
      </c>
      <c r="AY353" s="278" t="s">
        <v>144</v>
      </c>
    </row>
    <row r="354" spans="1:65" s="15" customFormat="1" ht="11.25">
      <c r="B354" s="241"/>
      <c r="C354" s="242"/>
      <c r="D354" s="221" t="s">
        <v>152</v>
      </c>
      <c r="E354" s="243" t="s">
        <v>1</v>
      </c>
      <c r="F354" s="244" t="s">
        <v>155</v>
      </c>
      <c r="G354" s="242"/>
      <c r="H354" s="245">
        <v>2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AT354" s="251" t="s">
        <v>152</v>
      </c>
      <c r="AU354" s="251" t="s">
        <v>83</v>
      </c>
      <c r="AV354" s="15" t="s">
        <v>150</v>
      </c>
      <c r="AW354" s="15" t="s">
        <v>30</v>
      </c>
      <c r="AX354" s="15" t="s">
        <v>81</v>
      </c>
      <c r="AY354" s="251" t="s">
        <v>144</v>
      </c>
    </row>
    <row r="355" spans="1:65" s="12" customFormat="1" ht="22.9" customHeight="1">
      <c r="B355" s="189"/>
      <c r="C355" s="190"/>
      <c r="D355" s="191" t="s">
        <v>72</v>
      </c>
      <c r="E355" s="203" t="s">
        <v>158</v>
      </c>
      <c r="F355" s="203" t="s">
        <v>415</v>
      </c>
      <c r="G355" s="190"/>
      <c r="H355" s="190"/>
      <c r="I355" s="193"/>
      <c r="J355" s="204">
        <f>BK355</f>
        <v>0</v>
      </c>
      <c r="K355" s="190"/>
      <c r="L355" s="195"/>
      <c r="M355" s="196"/>
      <c r="N355" s="197"/>
      <c r="O355" s="197"/>
      <c r="P355" s="198">
        <f>SUM(P356:P470)</f>
        <v>0</v>
      </c>
      <c r="Q355" s="197"/>
      <c r="R355" s="198">
        <f>SUM(R356:R470)</f>
        <v>0</v>
      </c>
      <c r="S355" s="197"/>
      <c r="T355" s="199">
        <f>SUM(T356:T470)</f>
        <v>0</v>
      </c>
      <c r="AR355" s="200" t="s">
        <v>81</v>
      </c>
      <c r="AT355" s="201" t="s">
        <v>72</v>
      </c>
      <c r="AU355" s="201" t="s">
        <v>81</v>
      </c>
      <c r="AY355" s="200" t="s">
        <v>144</v>
      </c>
      <c r="BK355" s="202">
        <f>SUM(BK356:BK470)</f>
        <v>0</v>
      </c>
    </row>
    <row r="356" spans="1:65" s="2" customFormat="1" ht="21.75" customHeight="1">
      <c r="A356" s="35"/>
      <c r="B356" s="36"/>
      <c r="C356" s="205" t="s">
        <v>202</v>
      </c>
      <c r="D356" s="205" t="s">
        <v>146</v>
      </c>
      <c r="E356" s="206" t="s">
        <v>885</v>
      </c>
      <c r="F356" s="207" t="s">
        <v>886</v>
      </c>
      <c r="G356" s="208" t="s">
        <v>264</v>
      </c>
      <c r="H356" s="209">
        <v>151</v>
      </c>
      <c r="I356" s="210"/>
      <c r="J356" s="211">
        <f>ROUND(I356*H356,2)</f>
        <v>0</v>
      </c>
      <c r="K356" s="212"/>
      <c r="L356" s="40"/>
      <c r="M356" s="213" t="s">
        <v>1</v>
      </c>
      <c r="N356" s="214" t="s">
        <v>38</v>
      </c>
      <c r="O356" s="72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7" t="s">
        <v>150</v>
      </c>
      <c r="AT356" s="217" t="s">
        <v>146</v>
      </c>
      <c r="AU356" s="217" t="s">
        <v>83</v>
      </c>
      <c r="AY356" s="18" t="s">
        <v>144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8" t="s">
        <v>81</v>
      </c>
      <c r="BK356" s="218">
        <f>ROUND(I356*H356,2)</f>
        <v>0</v>
      </c>
      <c r="BL356" s="18" t="s">
        <v>150</v>
      </c>
      <c r="BM356" s="217" t="s">
        <v>435</v>
      </c>
    </row>
    <row r="357" spans="1:65" s="13" customFormat="1" ht="22.5">
      <c r="B357" s="219"/>
      <c r="C357" s="220"/>
      <c r="D357" s="221" t="s">
        <v>152</v>
      </c>
      <c r="E357" s="222" t="s">
        <v>1</v>
      </c>
      <c r="F357" s="223" t="s">
        <v>887</v>
      </c>
      <c r="G357" s="220"/>
      <c r="H357" s="222" t="s">
        <v>1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152</v>
      </c>
      <c r="AU357" s="229" t="s">
        <v>83</v>
      </c>
      <c r="AV357" s="13" t="s">
        <v>81</v>
      </c>
      <c r="AW357" s="13" t="s">
        <v>30</v>
      </c>
      <c r="AX357" s="13" t="s">
        <v>73</v>
      </c>
      <c r="AY357" s="229" t="s">
        <v>144</v>
      </c>
    </row>
    <row r="358" spans="1:65" s="13" customFormat="1" ht="11.25">
      <c r="B358" s="219"/>
      <c r="C358" s="220"/>
      <c r="D358" s="221" t="s">
        <v>152</v>
      </c>
      <c r="E358" s="222" t="s">
        <v>1</v>
      </c>
      <c r="F358" s="223" t="s">
        <v>815</v>
      </c>
      <c r="G358" s="220"/>
      <c r="H358" s="222" t="s">
        <v>1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152</v>
      </c>
      <c r="AU358" s="229" t="s">
        <v>83</v>
      </c>
      <c r="AV358" s="13" t="s">
        <v>81</v>
      </c>
      <c r="AW358" s="13" t="s">
        <v>30</v>
      </c>
      <c r="AX358" s="13" t="s">
        <v>73</v>
      </c>
      <c r="AY358" s="229" t="s">
        <v>144</v>
      </c>
    </row>
    <row r="359" spans="1:65" s="14" customFormat="1" ht="11.25">
      <c r="B359" s="230"/>
      <c r="C359" s="231"/>
      <c r="D359" s="221" t="s">
        <v>152</v>
      </c>
      <c r="E359" s="232" t="s">
        <v>1</v>
      </c>
      <c r="F359" s="233" t="s">
        <v>888</v>
      </c>
      <c r="G359" s="231"/>
      <c r="H359" s="234">
        <v>151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AT359" s="240" t="s">
        <v>152</v>
      </c>
      <c r="AU359" s="240" t="s">
        <v>83</v>
      </c>
      <c r="AV359" s="14" t="s">
        <v>83</v>
      </c>
      <c r="AW359" s="14" t="s">
        <v>30</v>
      </c>
      <c r="AX359" s="14" t="s">
        <v>73</v>
      </c>
      <c r="AY359" s="240" t="s">
        <v>144</v>
      </c>
    </row>
    <row r="360" spans="1:65" s="15" customFormat="1" ht="11.25">
      <c r="B360" s="241"/>
      <c r="C360" s="242"/>
      <c r="D360" s="221" t="s">
        <v>152</v>
      </c>
      <c r="E360" s="243" t="s">
        <v>1</v>
      </c>
      <c r="F360" s="244" t="s">
        <v>155</v>
      </c>
      <c r="G360" s="242"/>
      <c r="H360" s="245">
        <v>151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AT360" s="251" t="s">
        <v>152</v>
      </c>
      <c r="AU360" s="251" t="s">
        <v>83</v>
      </c>
      <c r="AV360" s="15" t="s">
        <v>150</v>
      </c>
      <c r="AW360" s="15" t="s">
        <v>30</v>
      </c>
      <c r="AX360" s="15" t="s">
        <v>81</v>
      </c>
      <c r="AY360" s="251" t="s">
        <v>144</v>
      </c>
    </row>
    <row r="361" spans="1:65" s="2" customFormat="1" ht="21.75" customHeight="1">
      <c r="A361" s="35"/>
      <c r="B361" s="36"/>
      <c r="C361" s="252" t="s">
        <v>312</v>
      </c>
      <c r="D361" s="252" t="s">
        <v>213</v>
      </c>
      <c r="E361" s="253" t="s">
        <v>889</v>
      </c>
      <c r="F361" s="254" t="s">
        <v>890</v>
      </c>
      <c r="G361" s="255" t="s">
        <v>424</v>
      </c>
      <c r="H361" s="256">
        <v>35</v>
      </c>
      <c r="I361" s="257"/>
      <c r="J361" s="258">
        <f>ROUND(I361*H361,2)</f>
        <v>0</v>
      </c>
      <c r="K361" s="259"/>
      <c r="L361" s="260"/>
      <c r="M361" s="261" t="s">
        <v>1</v>
      </c>
      <c r="N361" s="262" t="s">
        <v>38</v>
      </c>
      <c r="O361" s="72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7" t="s">
        <v>158</v>
      </c>
      <c r="AT361" s="217" t="s">
        <v>213</v>
      </c>
      <c r="AU361" s="217" t="s">
        <v>83</v>
      </c>
      <c r="AY361" s="18" t="s">
        <v>144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8" t="s">
        <v>81</v>
      </c>
      <c r="BK361" s="218">
        <f>ROUND(I361*H361,2)</f>
        <v>0</v>
      </c>
      <c r="BL361" s="18" t="s">
        <v>150</v>
      </c>
      <c r="BM361" s="217" t="s">
        <v>307</v>
      </c>
    </row>
    <row r="362" spans="1:65" s="13" customFormat="1" ht="11.25">
      <c r="B362" s="219"/>
      <c r="C362" s="220"/>
      <c r="D362" s="221" t="s">
        <v>152</v>
      </c>
      <c r="E362" s="222" t="s">
        <v>1</v>
      </c>
      <c r="F362" s="223" t="s">
        <v>891</v>
      </c>
      <c r="G362" s="220"/>
      <c r="H362" s="222" t="s">
        <v>1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152</v>
      </c>
      <c r="AU362" s="229" t="s">
        <v>83</v>
      </c>
      <c r="AV362" s="13" t="s">
        <v>81</v>
      </c>
      <c r="AW362" s="13" t="s">
        <v>30</v>
      </c>
      <c r="AX362" s="13" t="s">
        <v>73</v>
      </c>
      <c r="AY362" s="229" t="s">
        <v>144</v>
      </c>
    </row>
    <row r="363" spans="1:65" s="13" customFormat="1" ht="11.25">
      <c r="B363" s="219"/>
      <c r="C363" s="220"/>
      <c r="D363" s="221" t="s">
        <v>152</v>
      </c>
      <c r="E363" s="222" t="s">
        <v>1</v>
      </c>
      <c r="F363" s="223" t="s">
        <v>815</v>
      </c>
      <c r="G363" s="220"/>
      <c r="H363" s="222" t="s">
        <v>1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152</v>
      </c>
      <c r="AU363" s="229" t="s">
        <v>83</v>
      </c>
      <c r="AV363" s="13" t="s">
        <v>81</v>
      </c>
      <c r="AW363" s="13" t="s">
        <v>30</v>
      </c>
      <c r="AX363" s="13" t="s">
        <v>73</v>
      </c>
      <c r="AY363" s="229" t="s">
        <v>144</v>
      </c>
    </row>
    <row r="364" spans="1:65" s="14" customFormat="1" ht="11.25">
      <c r="B364" s="230"/>
      <c r="C364" s="231"/>
      <c r="D364" s="221" t="s">
        <v>152</v>
      </c>
      <c r="E364" s="232" t="s">
        <v>1</v>
      </c>
      <c r="F364" s="233" t="s">
        <v>1015</v>
      </c>
      <c r="G364" s="231"/>
      <c r="H364" s="234">
        <v>15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152</v>
      </c>
      <c r="AU364" s="240" t="s">
        <v>83</v>
      </c>
      <c r="AV364" s="14" t="s">
        <v>83</v>
      </c>
      <c r="AW364" s="14" t="s">
        <v>30</v>
      </c>
      <c r="AX364" s="14" t="s">
        <v>73</v>
      </c>
      <c r="AY364" s="240" t="s">
        <v>144</v>
      </c>
    </row>
    <row r="365" spans="1:65" s="14" customFormat="1" ht="11.25">
      <c r="B365" s="230"/>
      <c r="C365" s="231"/>
      <c r="D365" s="221" t="s">
        <v>152</v>
      </c>
      <c r="E365" s="232" t="s">
        <v>1</v>
      </c>
      <c r="F365" s="233" t="s">
        <v>1016</v>
      </c>
      <c r="G365" s="231"/>
      <c r="H365" s="234">
        <v>20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152</v>
      </c>
      <c r="AU365" s="240" t="s">
        <v>83</v>
      </c>
      <c r="AV365" s="14" t="s">
        <v>83</v>
      </c>
      <c r="AW365" s="14" t="s">
        <v>30</v>
      </c>
      <c r="AX365" s="14" t="s">
        <v>73</v>
      </c>
      <c r="AY365" s="240" t="s">
        <v>144</v>
      </c>
    </row>
    <row r="366" spans="1:65" s="15" customFormat="1" ht="11.25">
      <c r="B366" s="241"/>
      <c r="C366" s="242"/>
      <c r="D366" s="221" t="s">
        <v>152</v>
      </c>
      <c r="E366" s="243" t="s">
        <v>1</v>
      </c>
      <c r="F366" s="244" t="s">
        <v>155</v>
      </c>
      <c r="G366" s="242"/>
      <c r="H366" s="245">
        <v>35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152</v>
      </c>
      <c r="AU366" s="251" t="s">
        <v>83</v>
      </c>
      <c r="AV366" s="15" t="s">
        <v>150</v>
      </c>
      <c r="AW366" s="15" t="s">
        <v>30</v>
      </c>
      <c r="AX366" s="15" t="s">
        <v>81</v>
      </c>
      <c r="AY366" s="251" t="s">
        <v>144</v>
      </c>
    </row>
    <row r="367" spans="1:65" s="2" customFormat="1" ht="21.75" customHeight="1">
      <c r="A367" s="35"/>
      <c r="B367" s="36"/>
      <c r="C367" s="252" t="s">
        <v>207</v>
      </c>
      <c r="D367" s="252" t="s">
        <v>213</v>
      </c>
      <c r="E367" s="253" t="s">
        <v>894</v>
      </c>
      <c r="F367" s="254" t="s">
        <v>895</v>
      </c>
      <c r="G367" s="255" t="s">
        <v>424</v>
      </c>
      <c r="H367" s="256">
        <v>2</v>
      </c>
      <c r="I367" s="257"/>
      <c r="J367" s="258">
        <f>ROUND(I367*H367,2)</f>
        <v>0</v>
      </c>
      <c r="K367" s="259"/>
      <c r="L367" s="260"/>
      <c r="M367" s="261" t="s">
        <v>1</v>
      </c>
      <c r="N367" s="262" t="s">
        <v>38</v>
      </c>
      <c r="O367" s="72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7" t="s">
        <v>158</v>
      </c>
      <c r="AT367" s="217" t="s">
        <v>213</v>
      </c>
      <c r="AU367" s="217" t="s">
        <v>83</v>
      </c>
      <c r="AY367" s="18" t="s">
        <v>144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8" t="s">
        <v>81</v>
      </c>
      <c r="BK367" s="218">
        <f>ROUND(I367*H367,2)</f>
        <v>0</v>
      </c>
      <c r="BL367" s="18" t="s">
        <v>150</v>
      </c>
      <c r="BM367" s="217" t="s">
        <v>311</v>
      </c>
    </row>
    <row r="368" spans="1:65" s="13" customFormat="1" ht="11.25">
      <c r="B368" s="219"/>
      <c r="C368" s="220"/>
      <c r="D368" s="221" t="s">
        <v>152</v>
      </c>
      <c r="E368" s="222" t="s">
        <v>1</v>
      </c>
      <c r="F368" s="223" t="s">
        <v>891</v>
      </c>
      <c r="G368" s="220"/>
      <c r="H368" s="222" t="s">
        <v>1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152</v>
      </c>
      <c r="AU368" s="229" t="s">
        <v>83</v>
      </c>
      <c r="AV368" s="13" t="s">
        <v>81</v>
      </c>
      <c r="AW368" s="13" t="s">
        <v>30</v>
      </c>
      <c r="AX368" s="13" t="s">
        <v>73</v>
      </c>
      <c r="AY368" s="229" t="s">
        <v>144</v>
      </c>
    </row>
    <row r="369" spans="1:65" s="13" customFormat="1" ht="11.25">
      <c r="B369" s="219"/>
      <c r="C369" s="220"/>
      <c r="D369" s="221" t="s">
        <v>152</v>
      </c>
      <c r="E369" s="222" t="s">
        <v>1</v>
      </c>
      <c r="F369" s="223" t="s">
        <v>815</v>
      </c>
      <c r="G369" s="220"/>
      <c r="H369" s="222" t="s">
        <v>1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152</v>
      </c>
      <c r="AU369" s="229" t="s">
        <v>83</v>
      </c>
      <c r="AV369" s="13" t="s">
        <v>81</v>
      </c>
      <c r="AW369" s="13" t="s">
        <v>30</v>
      </c>
      <c r="AX369" s="13" t="s">
        <v>73</v>
      </c>
      <c r="AY369" s="229" t="s">
        <v>144</v>
      </c>
    </row>
    <row r="370" spans="1:65" s="14" customFormat="1" ht="11.25">
      <c r="B370" s="230"/>
      <c r="C370" s="231"/>
      <c r="D370" s="221" t="s">
        <v>152</v>
      </c>
      <c r="E370" s="232" t="s">
        <v>1</v>
      </c>
      <c r="F370" s="233" t="s">
        <v>1017</v>
      </c>
      <c r="G370" s="231"/>
      <c r="H370" s="234">
        <v>2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152</v>
      </c>
      <c r="AU370" s="240" t="s">
        <v>83</v>
      </c>
      <c r="AV370" s="14" t="s">
        <v>83</v>
      </c>
      <c r="AW370" s="14" t="s">
        <v>30</v>
      </c>
      <c r="AX370" s="14" t="s">
        <v>73</v>
      </c>
      <c r="AY370" s="240" t="s">
        <v>144</v>
      </c>
    </row>
    <row r="371" spans="1:65" s="15" customFormat="1" ht="11.25">
      <c r="B371" s="241"/>
      <c r="C371" s="242"/>
      <c r="D371" s="221" t="s">
        <v>152</v>
      </c>
      <c r="E371" s="243" t="s">
        <v>1</v>
      </c>
      <c r="F371" s="244" t="s">
        <v>155</v>
      </c>
      <c r="G371" s="242"/>
      <c r="H371" s="245">
        <v>2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AT371" s="251" t="s">
        <v>152</v>
      </c>
      <c r="AU371" s="251" t="s">
        <v>83</v>
      </c>
      <c r="AV371" s="15" t="s">
        <v>150</v>
      </c>
      <c r="AW371" s="15" t="s">
        <v>30</v>
      </c>
      <c r="AX371" s="15" t="s">
        <v>81</v>
      </c>
      <c r="AY371" s="251" t="s">
        <v>144</v>
      </c>
    </row>
    <row r="372" spans="1:65" s="2" customFormat="1" ht="21.75" customHeight="1">
      <c r="A372" s="35"/>
      <c r="B372" s="36"/>
      <c r="C372" s="252" t="s">
        <v>321</v>
      </c>
      <c r="D372" s="252" t="s">
        <v>213</v>
      </c>
      <c r="E372" s="253" t="s">
        <v>897</v>
      </c>
      <c r="F372" s="254" t="s">
        <v>898</v>
      </c>
      <c r="G372" s="255" t="s">
        <v>424</v>
      </c>
      <c r="H372" s="256">
        <v>1</v>
      </c>
      <c r="I372" s="257"/>
      <c r="J372" s="258">
        <f>ROUND(I372*H372,2)</f>
        <v>0</v>
      </c>
      <c r="K372" s="259"/>
      <c r="L372" s="260"/>
      <c r="M372" s="261" t="s">
        <v>1</v>
      </c>
      <c r="N372" s="262" t="s">
        <v>38</v>
      </c>
      <c r="O372" s="72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7" t="s">
        <v>158</v>
      </c>
      <c r="AT372" s="217" t="s">
        <v>213</v>
      </c>
      <c r="AU372" s="217" t="s">
        <v>83</v>
      </c>
      <c r="AY372" s="18" t="s">
        <v>144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8" t="s">
        <v>81</v>
      </c>
      <c r="BK372" s="218">
        <f>ROUND(I372*H372,2)</f>
        <v>0</v>
      </c>
      <c r="BL372" s="18" t="s">
        <v>150</v>
      </c>
      <c r="BM372" s="217" t="s">
        <v>315</v>
      </c>
    </row>
    <row r="373" spans="1:65" s="13" customFormat="1" ht="11.25">
      <c r="B373" s="219"/>
      <c r="C373" s="220"/>
      <c r="D373" s="221" t="s">
        <v>152</v>
      </c>
      <c r="E373" s="222" t="s">
        <v>1</v>
      </c>
      <c r="F373" s="223" t="s">
        <v>891</v>
      </c>
      <c r="G373" s="220"/>
      <c r="H373" s="222" t="s">
        <v>1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152</v>
      </c>
      <c r="AU373" s="229" t="s">
        <v>83</v>
      </c>
      <c r="AV373" s="13" t="s">
        <v>81</v>
      </c>
      <c r="AW373" s="13" t="s">
        <v>30</v>
      </c>
      <c r="AX373" s="13" t="s">
        <v>73</v>
      </c>
      <c r="AY373" s="229" t="s">
        <v>144</v>
      </c>
    </row>
    <row r="374" spans="1:65" s="13" customFormat="1" ht="11.25">
      <c r="B374" s="219"/>
      <c r="C374" s="220"/>
      <c r="D374" s="221" t="s">
        <v>152</v>
      </c>
      <c r="E374" s="222" t="s">
        <v>1</v>
      </c>
      <c r="F374" s="223" t="s">
        <v>815</v>
      </c>
      <c r="G374" s="220"/>
      <c r="H374" s="222" t="s">
        <v>1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152</v>
      </c>
      <c r="AU374" s="229" t="s">
        <v>83</v>
      </c>
      <c r="AV374" s="13" t="s">
        <v>81</v>
      </c>
      <c r="AW374" s="13" t="s">
        <v>30</v>
      </c>
      <c r="AX374" s="13" t="s">
        <v>73</v>
      </c>
      <c r="AY374" s="229" t="s">
        <v>144</v>
      </c>
    </row>
    <row r="375" spans="1:65" s="14" customFormat="1" ht="11.25">
      <c r="B375" s="230"/>
      <c r="C375" s="231"/>
      <c r="D375" s="221" t="s">
        <v>152</v>
      </c>
      <c r="E375" s="232" t="s">
        <v>1</v>
      </c>
      <c r="F375" s="233" t="s">
        <v>1018</v>
      </c>
      <c r="G375" s="231"/>
      <c r="H375" s="234">
        <v>1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152</v>
      </c>
      <c r="AU375" s="240" t="s">
        <v>83</v>
      </c>
      <c r="AV375" s="14" t="s">
        <v>83</v>
      </c>
      <c r="AW375" s="14" t="s">
        <v>30</v>
      </c>
      <c r="AX375" s="14" t="s">
        <v>73</v>
      </c>
      <c r="AY375" s="240" t="s">
        <v>144</v>
      </c>
    </row>
    <row r="376" spans="1:65" s="15" customFormat="1" ht="11.25">
      <c r="B376" s="241"/>
      <c r="C376" s="242"/>
      <c r="D376" s="221" t="s">
        <v>152</v>
      </c>
      <c r="E376" s="243" t="s">
        <v>1</v>
      </c>
      <c r="F376" s="244" t="s">
        <v>155</v>
      </c>
      <c r="G376" s="242"/>
      <c r="H376" s="245">
        <v>1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AT376" s="251" t="s">
        <v>152</v>
      </c>
      <c r="AU376" s="251" t="s">
        <v>83</v>
      </c>
      <c r="AV376" s="15" t="s">
        <v>150</v>
      </c>
      <c r="AW376" s="15" t="s">
        <v>30</v>
      </c>
      <c r="AX376" s="15" t="s">
        <v>81</v>
      </c>
      <c r="AY376" s="251" t="s">
        <v>144</v>
      </c>
    </row>
    <row r="377" spans="1:65" s="2" customFormat="1" ht="21.75" customHeight="1">
      <c r="A377" s="35"/>
      <c r="B377" s="36"/>
      <c r="C377" s="205" t="s">
        <v>217</v>
      </c>
      <c r="D377" s="205" t="s">
        <v>146</v>
      </c>
      <c r="E377" s="206" t="s">
        <v>909</v>
      </c>
      <c r="F377" s="207" t="s">
        <v>910</v>
      </c>
      <c r="G377" s="208" t="s">
        <v>911</v>
      </c>
      <c r="H377" s="209">
        <v>5</v>
      </c>
      <c r="I377" s="210"/>
      <c r="J377" s="211">
        <f>ROUND(I377*H377,2)</f>
        <v>0</v>
      </c>
      <c r="K377" s="212"/>
      <c r="L377" s="40"/>
      <c r="M377" s="213" t="s">
        <v>1</v>
      </c>
      <c r="N377" s="214" t="s">
        <v>38</v>
      </c>
      <c r="O377" s="72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7" t="s">
        <v>150</v>
      </c>
      <c r="AT377" s="217" t="s">
        <v>146</v>
      </c>
      <c r="AU377" s="217" t="s">
        <v>83</v>
      </c>
      <c r="AY377" s="18" t="s">
        <v>144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8" t="s">
        <v>81</v>
      </c>
      <c r="BK377" s="218">
        <f>ROUND(I377*H377,2)</f>
        <v>0</v>
      </c>
      <c r="BL377" s="18" t="s">
        <v>150</v>
      </c>
      <c r="BM377" s="217" t="s">
        <v>318</v>
      </c>
    </row>
    <row r="378" spans="1:65" s="13" customFormat="1" ht="11.25">
      <c r="B378" s="219"/>
      <c r="C378" s="220"/>
      <c r="D378" s="221" t="s">
        <v>152</v>
      </c>
      <c r="E378" s="222" t="s">
        <v>1</v>
      </c>
      <c r="F378" s="223" t="s">
        <v>912</v>
      </c>
      <c r="G378" s="220"/>
      <c r="H378" s="222" t="s">
        <v>1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152</v>
      </c>
      <c r="AU378" s="229" t="s">
        <v>83</v>
      </c>
      <c r="AV378" s="13" t="s">
        <v>81</v>
      </c>
      <c r="AW378" s="13" t="s">
        <v>30</v>
      </c>
      <c r="AX378" s="13" t="s">
        <v>73</v>
      </c>
      <c r="AY378" s="229" t="s">
        <v>144</v>
      </c>
    </row>
    <row r="379" spans="1:65" s="13" customFormat="1" ht="11.25">
      <c r="B379" s="219"/>
      <c r="C379" s="220"/>
      <c r="D379" s="221" t="s">
        <v>152</v>
      </c>
      <c r="E379" s="222" t="s">
        <v>1</v>
      </c>
      <c r="F379" s="223" t="s">
        <v>815</v>
      </c>
      <c r="G379" s="220"/>
      <c r="H379" s="222" t="s">
        <v>1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152</v>
      </c>
      <c r="AU379" s="229" t="s">
        <v>83</v>
      </c>
      <c r="AV379" s="13" t="s">
        <v>81</v>
      </c>
      <c r="AW379" s="13" t="s">
        <v>30</v>
      </c>
      <c r="AX379" s="13" t="s">
        <v>73</v>
      </c>
      <c r="AY379" s="229" t="s">
        <v>144</v>
      </c>
    </row>
    <row r="380" spans="1:65" s="14" customFormat="1" ht="11.25">
      <c r="B380" s="230"/>
      <c r="C380" s="231"/>
      <c r="D380" s="221" t="s">
        <v>152</v>
      </c>
      <c r="E380" s="232" t="s">
        <v>1</v>
      </c>
      <c r="F380" s="233" t="s">
        <v>176</v>
      </c>
      <c r="G380" s="231"/>
      <c r="H380" s="234">
        <v>5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152</v>
      </c>
      <c r="AU380" s="240" t="s">
        <v>83</v>
      </c>
      <c r="AV380" s="14" t="s">
        <v>83</v>
      </c>
      <c r="AW380" s="14" t="s">
        <v>30</v>
      </c>
      <c r="AX380" s="14" t="s">
        <v>73</v>
      </c>
      <c r="AY380" s="240" t="s">
        <v>144</v>
      </c>
    </row>
    <row r="381" spans="1:65" s="15" customFormat="1" ht="11.25">
      <c r="B381" s="241"/>
      <c r="C381" s="242"/>
      <c r="D381" s="221" t="s">
        <v>152</v>
      </c>
      <c r="E381" s="243" t="s">
        <v>1</v>
      </c>
      <c r="F381" s="244" t="s">
        <v>155</v>
      </c>
      <c r="G381" s="242"/>
      <c r="H381" s="245">
        <v>5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AT381" s="251" t="s">
        <v>152</v>
      </c>
      <c r="AU381" s="251" t="s">
        <v>83</v>
      </c>
      <c r="AV381" s="15" t="s">
        <v>150</v>
      </c>
      <c r="AW381" s="15" t="s">
        <v>30</v>
      </c>
      <c r="AX381" s="15" t="s">
        <v>81</v>
      </c>
      <c r="AY381" s="251" t="s">
        <v>144</v>
      </c>
    </row>
    <row r="382" spans="1:65" s="2" customFormat="1" ht="16.5" customHeight="1">
      <c r="A382" s="35"/>
      <c r="B382" s="36"/>
      <c r="C382" s="205" t="s">
        <v>330</v>
      </c>
      <c r="D382" s="205" t="s">
        <v>146</v>
      </c>
      <c r="E382" s="206" t="s">
        <v>914</v>
      </c>
      <c r="F382" s="207" t="s">
        <v>915</v>
      </c>
      <c r="G382" s="208" t="s">
        <v>424</v>
      </c>
      <c r="H382" s="209">
        <v>16</v>
      </c>
      <c r="I382" s="210"/>
      <c r="J382" s="211">
        <f>ROUND(I382*H382,2)</f>
        <v>0</v>
      </c>
      <c r="K382" s="212"/>
      <c r="L382" s="40"/>
      <c r="M382" s="213" t="s">
        <v>1</v>
      </c>
      <c r="N382" s="214" t="s">
        <v>38</v>
      </c>
      <c r="O382" s="72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7" t="s">
        <v>150</v>
      </c>
      <c r="AT382" s="217" t="s">
        <v>146</v>
      </c>
      <c r="AU382" s="217" t="s">
        <v>83</v>
      </c>
      <c r="AY382" s="18" t="s">
        <v>144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81</v>
      </c>
      <c r="BK382" s="218">
        <f>ROUND(I382*H382,2)</f>
        <v>0</v>
      </c>
      <c r="BL382" s="18" t="s">
        <v>150</v>
      </c>
      <c r="BM382" s="217" t="s">
        <v>324</v>
      </c>
    </row>
    <row r="383" spans="1:65" s="13" customFormat="1" ht="11.25">
      <c r="B383" s="219"/>
      <c r="C383" s="220"/>
      <c r="D383" s="221" t="s">
        <v>152</v>
      </c>
      <c r="E383" s="222" t="s">
        <v>1</v>
      </c>
      <c r="F383" s="223" t="s">
        <v>858</v>
      </c>
      <c r="G383" s="220"/>
      <c r="H383" s="222" t="s">
        <v>1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152</v>
      </c>
      <c r="AU383" s="229" t="s">
        <v>83</v>
      </c>
      <c r="AV383" s="13" t="s">
        <v>81</v>
      </c>
      <c r="AW383" s="13" t="s">
        <v>30</v>
      </c>
      <c r="AX383" s="13" t="s">
        <v>73</v>
      </c>
      <c r="AY383" s="229" t="s">
        <v>144</v>
      </c>
    </row>
    <row r="384" spans="1:65" s="13" customFormat="1" ht="11.25">
      <c r="B384" s="219"/>
      <c r="C384" s="220"/>
      <c r="D384" s="221" t="s">
        <v>152</v>
      </c>
      <c r="E384" s="222" t="s">
        <v>1</v>
      </c>
      <c r="F384" s="223" t="s">
        <v>815</v>
      </c>
      <c r="G384" s="220"/>
      <c r="H384" s="222" t="s">
        <v>1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152</v>
      </c>
      <c r="AU384" s="229" t="s">
        <v>83</v>
      </c>
      <c r="AV384" s="13" t="s">
        <v>81</v>
      </c>
      <c r="AW384" s="13" t="s">
        <v>30</v>
      </c>
      <c r="AX384" s="13" t="s">
        <v>73</v>
      </c>
      <c r="AY384" s="229" t="s">
        <v>144</v>
      </c>
    </row>
    <row r="385" spans="1:65" s="14" customFormat="1" ht="11.25">
      <c r="B385" s="230"/>
      <c r="C385" s="231"/>
      <c r="D385" s="221" t="s">
        <v>152</v>
      </c>
      <c r="E385" s="232" t="s">
        <v>1</v>
      </c>
      <c r="F385" s="233" t="s">
        <v>1019</v>
      </c>
      <c r="G385" s="231"/>
      <c r="H385" s="234">
        <v>8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152</v>
      </c>
      <c r="AU385" s="240" t="s">
        <v>83</v>
      </c>
      <c r="AV385" s="14" t="s">
        <v>83</v>
      </c>
      <c r="AW385" s="14" t="s">
        <v>30</v>
      </c>
      <c r="AX385" s="14" t="s">
        <v>73</v>
      </c>
      <c r="AY385" s="240" t="s">
        <v>144</v>
      </c>
    </row>
    <row r="386" spans="1:65" s="14" customFormat="1" ht="11.25">
      <c r="B386" s="230"/>
      <c r="C386" s="231"/>
      <c r="D386" s="221" t="s">
        <v>152</v>
      </c>
      <c r="E386" s="232" t="s">
        <v>1</v>
      </c>
      <c r="F386" s="233" t="s">
        <v>1020</v>
      </c>
      <c r="G386" s="231"/>
      <c r="H386" s="234">
        <v>8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152</v>
      </c>
      <c r="AU386" s="240" t="s">
        <v>83</v>
      </c>
      <c r="AV386" s="14" t="s">
        <v>83</v>
      </c>
      <c r="AW386" s="14" t="s">
        <v>30</v>
      </c>
      <c r="AX386" s="14" t="s">
        <v>73</v>
      </c>
      <c r="AY386" s="240" t="s">
        <v>144</v>
      </c>
    </row>
    <row r="387" spans="1:65" s="16" customFormat="1" ht="11.25">
      <c r="B387" s="268"/>
      <c r="C387" s="269"/>
      <c r="D387" s="221" t="s">
        <v>152</v>
      </c>
      <c r="E387" s="270" t="s">
        <v>1</v>
      </c>
      <c r="F387" s="271" t="s">
        <v>769</v>
      </c>
      <c r="G387" s="269"/>
      <c r="H387" s="272">
        <v>16</v>
      </c>
      <c r="I387" s="273"/>
      <c r="J387" s="269"/>
      <c r="K387" s="269"/>
      <c r="L387" s="274"/>
      <c r="M387" s="275"/>
      <c r="N387" s="276"/>
      <c r="O387" s="276"/>
      <c r="P387" s="276"/>
      <c r="Q387" s="276"/>
      <c r="R387" s="276"/>
      <c r="S387" s="276"/>
      <c r="T387" s="277"/>
      <c r="AT387" s="278" t="s">
        <v>152</v>
      </c>
      <c r="AU387" s="278" t="s">
        <v>83</v>
      </c>
      <c r="AV387" s="16" t="s">
        <v>160</v>
      </c>
      <c r="AW387" s="16" t="s">
        <v>30</v>
      </c>
      <c r="AX387" s="16" t="s">
        <v>73</v>
      </c>
      <c r="AY387" s="278" t="s">
        <v>144</v>
      </c>
    </row>
    <row r="388" spans="1:65" s="15" customFormat="1" ht="11.25">
      <c r="B388" s="241"/>
      <c r="C388" s="242"/>
      <c r="D388" s="221" t="s">
        <v>152</v>
      </c>
      <c r="E388" s="243" t="s">
        <v>1</v>
      </c>
      <c r="F388" s="244" t="s">
        <v>155</v>
      </c>
      <c r="G388" s="242"/>
      <c r="H388" s="245">
        <v>16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AT388" s="251" t="s">
        <v>152</v>
      </c>
      <c r="AU388" s="251" t="s">
        <v>83</v>
      </c>
      <c r="AV388" s="15" t="s">
        <v>150</v>
      </c>
      <c r="AW388" s="15" t="s">
        <v>30</v>
      </c>
      <c r="AX388" s="15" t="s">
        <v>81</v>
      </c>
      <c r="AY388" s="251" t="s">
        <v>144</v>
      </c>
    </row>
    <row r="389" spans="1:65" s="2" customFormat="1" ht="21.75" customHeight="1">
      <c r="A389" s="35"/>
      <c r="B389" s="36"/>
      <c r="C389" s="252" t="s">
        <v>233</v>
      </c>
      <c r="D389" s="252" t="s">
        <v>213</v>
      </c>
      <c r="E389" s="253" t="s">
        <v>918</v>
      </c>
      <c r="F389" s="254" t="s">
        <v>919</v>
      </c>
      <c r="G389" s="255" t="s">
        <v>424</v>
      </c>
      <c r="H389" s="256">
        <v>4</v>
      </c>
      <c r="I389" s="257"/>
      <c r="J389" s="258">
        <f>ROUND(I389*H389,2)</f>
        <v>0</v>
      </c>
      <c r="K389" s="259"/>
      <c r="L389" s="260"/>
      <c r="M389" s="261" t="s">
        <v>1</v>
      </c>
      <c r="N389" s="262" t="s">
        <v>38</v>
      </c>
      <c r="O389" s="72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7" t="s">
        <v>158</v>
      </c>
      <c r="AT389" s="217" t="s">
        <v>213</v>
      </c>
      <c r="AU389" s="217" t="s">
        <v>83</v>
      </c>
      <c r="AY389" s="18" t="s">
        <v>144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8" t="s">
        <v>81</v>
      </c>
      <c r="BK389" s="218">
        <f>ROUND(I389*H389,2)</f>
        <v>0</v>
      </c>
      <c r="BL389" s="18" t="s">
        <v>150</v>
      </c>
      <c r="BM389" s="217" t="s">
        <v>329</v>
      </c>
    </row>
    <row r="390" spans="1:65" s="13" customFormat="1" ht="11.25">
      <c r="B390" s="219"/>
      <c r="C390" s="220"/>
      <c r="D390" s="221" t="s">
        <v>152</v>
      </c>
      <c r="E390" s="222" t="s">
        <v>1</v>
      </c>
      <c r="F390" s="223" t="s">
        <v>858</v>
      </c>
      <c r="G390" s="220"/>
      <c r="H390" s="222" t="s">
        <v>1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152</v>
      </c>
      <c r="AU390" s="229" t="s">
        <v>83</v>
      </c>
      <c r="AV390" s="13" t="s">
        <v>81</v>
      </c>
      <c r="AW390" s="13" t="s">
        <v>30</v>
      </c>
      <c r="AX390" s="13" t="s">
        <v>73</v>
      </c>
      <c r="AY390" s="229" t="s">
        <v>144</v>
      </c>
    </row>
    <row r="391" spans="1:65" s="13" customFormat="1" ht="11.25">
      <c r="B391" s="219"/>
      <c r="C391" s="220"/>
      <c r="D391" s="221" t="s">
        <v>152</v>
      </c>
      <c r="E391" s="222" t="s">
        <v>1</v>
      </c>
      <c r="F391" s="223" t="s">
        <v>815</v>
      </c>
      <c r="G391" s="220"/>
      <c r="H391" s="222" t="s">
        <v>1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152</v>
      </c>
      <c r="AU391" s="229" t="s">
        <v>83</v>
      </c>
      <c r="AV391" s="13" t="s">
        <v>81</v>
      </c>
      <c r="AW391" s="13" t="s">
        <v>30</v>
      </c>
      <c r="AX391" s="13" t="s">
        <v>73</v>
      </c>
      <c r="AY391" s="229" t="s">
        <v>144</v>
      </c>
    </row>
    <row r="392" spans="1:65" s="14" customFormat="1" ht="11.25">
      <c r="B392" s="230"/>
      <c r="C392" s="231"/>
      <c r="D392" s="221" t="s">
        <v>152</v>
      </c>
      <c r="E392" s="232" t="s">
        <v>1</v>
      </c>
      <c r="F392" s="233" t="s">
        <v>1021</v>
      </c>
      <c r="G392" s="231"/>
      <c r="H392" s="234">
        <v>2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152</v>
      </c>
      <c r="AU392" s="240" t="s">
        <v>83</v>
      </c>
      <c r="AV392" s="14" t="s">
        <v>83</v>
      </c>
      <c r="AW392" s="14" t="s">
        <v>30</v>
      </c>
      <c r="AX392" s="14" t="s">
        <v>73</v>
      </c>
      <c r="AY392" s="240" t="s">
        <v>144</v>
      </c>
    </row>
    <row r="393" spans="1:65" s="14" customFormat="1" ht="11.25">
      <c r="B393" s="230"/>
      <c r="C393" s="231"/>
      <c r="D393" s="221" t="s">
        <v>152</v>
      </c>
      <c r="E393" s="232" t="s">
        <v>1</v>
      </c>
      <c r="F393" s="233" t="s">
        <v>1022</v>
      </c>
      <c r="G393" s="231"/>
      <c r="H393" s="234">
        <v>2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152</v>
      </c>
      <c r="AU393" s="240" t="s">
        <v>83</v>
      </c>
      <c r="AV393" s="14" t="s">
        <v>83</v>
      </c>
      <c r="AW393" s="14" t="s">
        <v>30</v>
      </c>
      <c r="AX393" s="14" t="s">
        <v>73</v>
      </c>
      <c r="AY393" s="240" t="s">
        <v>144</v>
      </c>
    </row>
    <row r="394" spans="1:65" s="16" customFormat="1" ht="11.25">
      <c r="B394" s="268"/>
      <c r="C394" s="269"/>
      <c r="D394" s="221" t="s">
        <v>152</v>
      </c>
      <c r="E394" s="270" t="s">
        <v>1</v>
      </c>
      <c r="F394" s="271" t="s">
        <v>769</v>
      </c>
      <c r="G394" s="269"/>
      <c r="H394" s="272">
        <v>4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AT394" s="278" t="s">
        <v>152</v>
      </c>
      <c r="AU394" s="278" t="s">
        <v>83</v>
      </c>
      <c r="AV394" s="16" t="s">
        <v>160</v>
      </c>
      <c r="AW394" s="16" t="s">
        <v>30</v>
      </c>
      <c r="AX394" s="16" t="s">
        <v>73</v>
      </c>
      <c r="AY394" s="278" t="s">
        <v>144</v>
      </c>
    </row>
    <row r="395" spans="1:65" s="15" customFormat="1" ht="11.25">
      <c r="B395" s="241"/>
      <c r="C395" s="242"/>
      <c r="D395" s="221" t="s">
        <v>152</v>
      </c>
      <c r="E395" s="243" t="s">
        <v>1</v>
      </c>
      <c r="F395" s="244" t="s">
        <v>155</v>
      </c>
      <c r="G395" s="242"/>
      <c r="H395" s="245">
        <v>4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AT395" s="251" t="s">
        <v>152</v>
      </c>
      <c r="AU395" s="251" t="s">
        <v>83</v>
      </c>
      <c r="AV395" s="15" t="s">
        <v>150</v>
      </c>
      <c r="AW395" s="15" t="s">
        <v>30</v>
      </c>
      <c r="AX395" s="15" t="s">
        <v>81</v>
      </c>
      <c r="AY395" s="251" t="s">
        <v>144</v>
      </c>
    </row>
    <row r="396" spans="1:65" s="2" customFormat="1" ht="21.75" customHeight="1">
      <c r="A396" s="35"/>
      <c r="B396" s="36"/>
      <c r="C396" s="252" t="s">
        <v>340</v>
      </c>
      <c r="D396" s="252" t="s">
        <v>213</v>
      </c>
      <c r="E396" s="253" t="s">
        <v>920</v>
      </c>
      <c r="F396" s="254" t="s">
        <v>921</v>
      </c>
      <c r="G396" s="255" t="s">
        <v>424</v>
      </c>
      <c r="H396" s="256">
        <v>4</v>
      </c>
      <c r="I396" s="257"/>
      <c r="J396" s="258">
        <f>ROUND(I396*H396,2)</f>
        <v>0</v>
      </c>
      <c r="K396" s="259"/>
      <c r="L396" s="260"/>
      <c r="M396" s="261" t="s">
        <v>1</v>
      </c>
      <c r="N396" s="262" t="s">
        <v>38</v>
      </c>
      <c r="O396" s="72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7" t="s">
        <v>158</v>
      </c>
      <c r="AT396" s="217" t="s">
        <v>213</v>
      </c>
      <c r="AU396" s="217" t="s">
        <v>83</v>
      </c>
      <c r="AY396" s="18" t="s">
        <v>144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8" t="s">
        <v>81</v>
      </c>
      <c r="BK396" s="218">
        <f>ROUND(I396*H396,2)</f>
        <v>0</v>
      </c>
      <c r="BL396" s="18" t="s">
        <v>150</v>
      </c>
      <c r="BM396" s="217" t="s">
        <v>333</v>
      </c>
    </row>
    <row r="397" spans="1:65" s="13" customFormat="1" ht="11.25">
      <c r="B397" s="219"/>
      <c r="C397" s="220"/>
      <c r="D397" s="221" t="s">
        <v>152</v>
      </c>
      <c r="E397" s="222" t="s">
        <v>1</v>
      </c>
      <c r="F397" s="223" t="s">
        <v>858</v>
      </c>
      <c r="G397" s="220"/>
      <c r="H397" s="222" t="s">
        <v>1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152</v>
      </c>
      <c r="AU397" s="229" t="s">
        <v>83</v>
      </c>
      <c r="AV397" s="13" t="s">
        <v>81</v>
      </c>
      <c r="AW397" s="13" t="s">
        <v>30</v>
      </c>
      <c r="AX397" s="13" t="s">
        <v>73</v>
      </c>
      <c r="AY397" s="229" t="s">
        <v>144</v>
      </c>
    </row>
    <row r="398" spans="1:65" s="13" customFormat="1" ht="11.25">
      <c r="B398" s="219"/>
      <c r="C398" s="220"/>
      <c r="D398" s="221" t="s">
        <v>152</v>
      </c>
      <c r="E398" s="222" t="s">
        <v>1</v>
      </c>
      <c r="F398" s="223" t="s">
        <v>815</v>
      </c>
      <c r="G398" s="220"/>
      <c r="H398" s="222" t="s">
        <v>1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152</v>
      </c>
      <c r="AU398" s="229" t="s">
        <v>83</v>
      </c>
      <c r="AV398" s="13" t="s">
        <v>81</v>
      </c>
      <c r="AW398" s="13" t="s">
        <v>30</v>
      </c>
      <c r="AX398" s="13" t="s">
        <v>73</v>
      </c>
      <c r="AY398" s="229" t="s">
        <v>144</v>
      </c>
    </row>
    <row r="399" spans="1:65" s="14" customFormat="1" ht="11.25">
      <c r="B399" s="230"/>
      <c r="C399" s="231"/>
      <c r="D399" s="221" t="s">
        <v>152</v>
      </c>
      <c r="E399" s="232" t="s">
        <v>1</v>
      </c>
      <c r="F399" s="233" t="s">
        <v>1021</v>
      </c>
      <c r="G399" s="231"/>
      <c r="H399" s="234">
        <v>2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AT399" s="240" t="s">
        <v>152</v>
      </c>
      <c r="AU399" s="240" t="s">
        <v>83</v>
      </c>
      <c r="AV399" s="14" t="s">
        <v>83</v>
      </c>
      <c r="AW399" s="14" t="s">
        <v>30</v>
      </c>
      <c r="AX399" s="14" t="s">
        <v>73</v>
      </c>
      <c r="AY399" s="240" t="s">
        <v>144</v>
      </c>
    </row>
    <row r="400" spans="1:65" s="14" customFormat="1" ht="11.25">
      <c r="B400" s="230"/>
      <c r="C400" s="231"/>
      <c r="D400" s="221" t="s">
        <v>152</v>
      </c>
      <c r="E400" s="232" t="s">
        <v>1</v>
      </c>
      <c r="F400" s="233" t="s">
        <v>1022</v>
      </c>
      <c r="G400" s="231"/>
      <c r="H400" s="234">
        <v>2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152</v>
      </c>
      <c r="AU400" s="240" t="s">
        <v>83</v>
      </c>
      <c r="AV400" s="14" t="s">
        <v>83</v>
      </c>
      <c r="AW400" s="14" t="s">
        <v>30</v>
      </c>
      <c r="AX400" s="14" t="s">
        <v>73</v>
      </c>
      <c r="AY400" s="240" t="s">
        <v>144</v>
      </c>
    </row>
    <row r="401" spans="1:65" s="16" customFormat="1" ht="11.25">
      <c r="B401" s="268"/>
      <c r="C401" s="269"/>
      <c r="D401" s="221" t="s">
        <v>152</v>
      </c>
      <c r="E401" s="270" t="s">
        <v>1</v>
      </c>
      <c r="F401" s="271" t="s">
        <v>769</v>
      </c>
      <c r="G401" s="269"/>
      <c r="H401" s="272">
        <v>4</v>
      </c>
      <c r="I401" s="273"/>
      <c r="J401" s="269"/>
      <c r="K401" s="269"/>
      <c r="L401" s="274"/>
      <c r="M401" s="275"/>
      <c r="N401" s="276"/>
      <c r="O401" s="276"/>
      <c r="P401" s="276"/>
      <c r="Q401" s="276"/>
      <c r="R401" s="276"/>
      <c r="S401" s="276"/>
      <c r="T401" s="277"/>
      <c r="AT401" s="278" t="s">
        <v>152</v>
      </c>
      <c r="AU401" s="278" t="s">
        <v>83</v>
      </c>
      <c r="AV401" s="16" t="s">
        <v>160</v>
      </c>
      <c r="AW401" s="16" t="s">
        <v>30</v>
      </c>
      <c r="AX401" s="16" t="s">
        <v>73</v>
      </c>
      <c r="AY401" s="278" t="s">
        <v>144</v>
      </c>
    </row>
    <row r="402" spans="1:65" s="15" customFormat="1" ht="11.25">
      <c r="B402" s="241"/>
      <c r="C402" s="242"/>
      <c r="D402" s="221" t="s">
        <v>152</v>
      </c>
      <c r="E402" s="243" t="s">
        <v>1</v>
      </c>
      <c r="F402" s="244" t="s">
        <v>155</v>
      </c>
      <c r="G402" s="242"/>
      <c r="H402" s="245">
        <v>4</v>
      </c>
      <c r="I402" s="246"/>
      <c r="J402" s="242"/>
      <c r="K402" s="242"/>
      <c r="L402" s="247"/>
      <c r="M402" s="248"/>
      <c r="N402" s="249"/>
      <c r="O402" s="249"/>
      <c r="P402" s="249"/>
      <c r="Q402" s="249"/>
      <c r="R402" s="249"/>
      <c r="S402" s="249"/>
      <c r="T402" s="250"/>
      <c r="AT402" s="251" t="s">
        <v>152</v>
      </c>
      <c r="AU402" s="251" t="s">
        <v>83</v>
      </c>
      <c r="AV402" s="15" t="s">
        <v>150</v>
      </c>
      <c r="AW402" s="15" t="s">
        <v>30</v>
      </c>
      <c r="AX402" s="15" t="s">
        <v>81</v>
      </c>
      <c r="AY402" s="251" t="s">
        <v>144</v>
      </c>
    </row>
    <row r="403" spans="1:65" s="2" customFormat="1" ht="21.75" customHeight="1">
      <c r="A403" s="35"/>
      <c r="B403" s="36"/>
      <c r="C403" s="252" t="s">
        <v>241</v>
      </c>
      <c r="D403" s="252" t="s">
        <v>213</v>
      </c>
      <c r="E403" s="253" t="s">
        <v>922</v>
      </c>
      <c r="F403" s="254" t="s">
        <v>923</v>
      </c>
      <c r="G403" s="255" t="s">
        <v>424</v>
      </c>
      <c r="H403" s="256">
        <v>4</v>
      </c>
      <c r="I403" s="257"/>
      <c r="J403" s="258">
        <f>ROUND(I403*H403,2)</f>
        <v>0</v>
      </c>
      <c r="K403" s="259"/>
      <c r="L403" s="260"/>
      <c r="M403" s="261" t="s">
        <v>1</v>
      </c>
      <c r="N403" s="262" t="s">
        <v>38</v>
      </c>
      <c r="O403" s="72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7" t="s">
        <v>158</v>
      </c>
      <c r="AT403" s="217" t="s">
        <v>213</v>
      </c>
      <c r="AU403" s="217" t="s">
        <v>83</v>
      </c>
      <c r="AY403" s="18" t="s">
        <v>144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8" t="s">
        <v>81</v>
      </c>
      <c r="BK403" s="218">
        <f>ROUND(I403*H403,2)</f>
        <v>0</v>
      </c>
      <c r="BL403" s="18" t="s">
        <v>150</v>
      </c>
      <c r="BM403" s="217" t="s">
        <v>338</v>
      </c>
    </row>
    <row r="404" spans="1:65" s="13" customFormat="1" ht="11.25">
      <c r="B404" s="219"/>
      <c r="C404" s="220"/>
      <c r="D404" s="221" t="s">
        <v>152</v>
      </c>
      <c r="E404" s="222" t="s">
        <v>1</v>
      </c>
      <c r="F404" s="223" t="s">
        <v>858</v>
      </c>
      <c r="G404" s="220"/>
      <c r="H404" s="222" t="s">
        <v>1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152</v>
      </c>
      <c r="AU404" s="229" t="s">
        <v>83</v>
      </c>
      <c r="AV404" s="13" t="s">
        <v>81</v>
      </c>
      <c r="AW404" s="13" t="s">
        <v>30</v>
      </c>
      <c r="AX404" s="13" t="s">
        <v>73</v>
      </c>
      <c r="AY404" s="229" t="s">
        <v>144</v>
      </c>
    </row>
    <row r="405" spans="1:65" s="13" customFormat="1" ht="11.25">
      <c r="B405" s="219"/>
      <c r="C405" s="220"/>
      <c r="D405" s="221" t="s">
        <v>152</v>
      </c>
      <c r="E405" s="222" t="s">
        <v>1</v>
      </c>
      <c r="F405" s="223" t="s">
        <v>815</v>
      </c>
      <c r="G405" s="220"/>
      <c r="H405" s="222" t="s">
        <v>1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152</v>
      </c>
      <c r="AU405" s="229" t="s">
        <v>83</v>
      </c>
      <c r="AV405" s="13" t="s">
        <v>81</v>
      </c>
      <c r="AW405" s="13" t="s">
        <v>30</v>
      </c>
      <c r="AX405" s="13" t="s">
        <v>73</v>
      </c>
      <c r="AY405" s="229" t="s">
        <v>144</v>
      </c>
    </row>
    <row r="406" spans="1:65" s="14" customFormat="1" ht="11.25">
      <c r="B406" s="230"/>
      <c r="C406" s="231"/>
      <c r="D406" s="221" t="s">
        <v>152</v>
      </c>
      <c r="E406" s="232" t="s">
        <v>1</v>
      </c>
      <c r="F406" s="233" t="s">
        <v>1021</v>
      </c>
      <c r="G406" s="231"/>
      <c r="H406" s="234">
        <v>2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152</v>
      </c>
      <c r="AU406" s="240" t="s">
        <v>83</v>
      </c>
      <c r="AV406" s="14" t="s">
        <v>83</v>
      </c>
      <c r="AW406" s="14" t="s">
        <v>30</v>
      </c>
      <c r="AX406" s="14" t="s">
        <v>73</v>
      </c>
      <c r="AY406" s="240" t="s">
        <v>144</v>
      </c>
    </row>
    <row r="407" spans="1:65" s="14" customFormat="1" ht="11.25">
      <c r="B407" s="230"/>
      <c r="C407" s="231"/>
      <c r="D407" s="221" t="s">
        <v>152</v>
      </c>
      <c r="E407" s="232" t="s">
        <v>1</v>
      </c>
      <c r="F407" s="233" t="s">
        <v>1022</v>
      </c>
      <c r="G407" s="231"/>
      <c r="H407" s="234">
        <v>2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AT407" s="240" t="s">
        <v>152</v>
      </c>
      <c r="AU407" s="240" t="s">
        <v>83</v>
      </c>
      <c r="AV407" s="14" t="s">
        <v>83</v>
      </c>
      <c r="AW407" s="14" t="s">
        <v>30</v>
      </c>
      <c r="AX407" s="14" t="s">
        <v>73</v>
      </c>
      <c r="AY407" s="240" t="s">
        <v>144</v>
      </c>
    </row>
    <row r="408" spans="1:65" s="16" customFormat="1" ht="11.25">
      <c r="B408" s="268"/>
      <c r="C408" s="269"/>
      <c r="D408" s="221" t="s">
        <v>152</v>
      </c>
      <c r="E408" s="270" t="s">
        <v>1</v>
      </c>
      <c r="F408" s="271" t="s">
        <v>769</v>
      </c>
      <c r="G408" s="269"/>
      <c r="H408" s="272">
        <v>4</v>
      </c>
      <c r="I408" s="273"/>
      <c r="J408" s="269"/>
      <c r="K408" s="269"/>
      <c r="L408" s="274"/>
      <c r="M408" s="275"/>
      <c r="N408" s="276"/>
      <c r="O408" s="276"/>
      <c r="P408" s="276"/>
      <c r="Q408" s="276"/>
      <c r="R408" s="276"/>
      <c r="S408" s="276"/>
      <c r="T408" s="277"/>
      <c r="AT408" s="278" t="s">
        <v>152</v>
      </c>
      <c r="AU408" s="278" t="s">
        <v>83</v>
      </c>
      <c r="AV408" s="16" t="s">
        <v>160</v>
      </c>
      <c r="AW408" s="16" t="s">
        <v>30</v>
      </c>
      <c r="AX408" s="16" t="s">
        <v>73</v>
      </c>
      <c r="AY408" s="278" t="s">
        <v>144</v>
      </c>
    </row>
    <row r="409" spans="1:65" s="15" customFormat="1" ht="11.25">
      <c r="B409" s="241"/>
      <c r="C409" s="242"/>
      <c r="D409" s="221" t="s">
        <v>152</v>
      </c>
      <c r="E409" s="243" t="s">
        <v>1</v>
      </c>
      <c r="F409" s="244" t="s">
        <v>155</v>
      </c>
      <c r="G409" s="242"/>
      <c r="H409" s="245">
        <v>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AT409" s="251" t="s">
        <v>152</v>
      </c>
      <c r="AU409" s="251" t="s">
        <v>83</v>
      </c>
      <c r="AV409" s="15" t="s">
        <v>150</v>
      </c>
      <c r="AW409" s="15" t="s">
        <v>30</v>
      </c>
      <c r="AX409" s="15" t="s">
        <v>81</v>
      </c>
      <c r="AY409" s="251" t="s">
        <v>144</v>
      </c>
    </row>
    <row r="410" spans="1:65" s="2" customFormat="1" ht="16.5" customHeight="1">
      <c r="A410" s="35"/>
      <c r="B410" s="36"/>
      <c r="C410" s="252" t="s">
        <v>348</v>
      </c>
      <c r="D410" s="252" t="s">
        <v>213</v>
      </c>
      <c r="E410" s="253" t="s">
        <v>925</v>
      </c>
      <c r="F410" s="254" t="s">
        <v>926</v>
      </c>
      <c r="G410" s="255" t="s">
        <v>424</v>
      </c>
      <c r="H410" s="256">
        <v>4</v>
      </c>
      <c r="I410" s="257"/>
      <c r="J410" s="258">
        <f>ROUND(I410*H410,2)</f>
        <v>0</v>
      </c>
      <c r="K410" s="259"/>
      <c r="L410" s="260"/>
      <c r="M410" s="261" t="s">
        <v>1</v>
      </c>
      <c r="N410" s="262" t="s">
        <v>38</v>
      </c>
      <c r="O410" s="72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7" t="s">
        <v>158</v>
      </c>
      <c r="AT410" s="217" t="s">
        <v>213</v>
      </c>
      <c r="AU410" s="217" t="s">
        <v>83</v>
      </c>
      <c r="AY410" s="18" t="s">
        <v>144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81</v>
      </c>
      <c r="BK410" s="218">
        <f>ROUND(I410*H410,2)</f>
        <v>0</v>
      </c>
      <c r="BL410" s="18" t="s">
        <v>150</v>
      </c>
      <c r="BM410" s="217" t="s">
        <v>343</v>
      </c>
    </row>
    <row r="411" spans="1:65" s="13" customFormat="1" ht="11.25">
      <c r="B411" s="219"/>
      <c r="C411" s="220"/>
      <c r="D411" s="221" t="s">
        <v>152</v>
      </c>
      <c r="E411" s="222" t="s">
        <v>1</v>
      </c>
      <c r="F411" s="223" t="s">
        <v>927</v>
      </c>
      <c r="G411" s="220"/>
      <c r="H411" s="222" t="s">
        <v>1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152</v>
      </c>
      <c r="AU411" s="229" t="s">
        <v>83</v>
      </c>
      <c r="AV411" s="13" t="s">
        <v>81</v>
      </c>
      <c r="AW411" s="13" t="s">
        <v>30</v>
      </c>
      <c r="AX411" s="13" t="s">
        <v>73</v>
      </c>
      <c r="AY411" s="229" t="s">
        <v>144</v>
      </c>
    </row>
    <row r="412" spans="1:65" s="13" customFormat="1" ht="11.25">
      <c r="B412" s="219"/>
      <c r="C412" s="220"/>
      <c r="D412" s="221" t="s">
        <v>152</v>
      </c>
      <c r="E412" s="222" t="s">
        <v>1</v>
      </c>
      <c r="F412" s="223" t="s">
        <v>928</v>
      </c>
      <c r="G412" s="220"/>
      <c r="H412" s="222" t="s">
        <v>1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152</v>
      </c>
      <c r="AU412" s="229" t="s">
        <v>83</v>
      </c>
      <c r="AV412" s="13" t="s">
        <v>81</v>
      </c>
      <c r="AW412" s="13" t="s">
        <v>30</v>
      </c>
      <c r="AX412" s="13" t="s">
        <v>73</v>
      </c>
      <c r="AY412" s="229" t="s">
        <v>144</v>
      </c>
    </row>
    <row r="413" spans="1:65" s="13" customFormat="1" ht="11.25">
      <c r="B413" s="219"/>
      <c r="C413" s="220"/>
      <c r="D413" s="221" t="s">
        <v>152</v>
      </c>
      <c r="E413" s="222" t="s">
        <v>1</v>
      </c>
      <c r="F413" s="223" t="s">
        <v>913</v>
      </c>
      <c r="G413" s="220"/>
      <c r="H413" s="222" t="s">
        <v>1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152</v>
      </c>
      <c r="AU413" s="229" t="s">
        <v>83</v>
      </c>
      <c r="AV413" s="13" t="s">
        <v>81</v>
      </c>
      <c r="AW413" s="13" t="s">
        <v>30</v>
      </c>
      <c r="AX413" s="13" t="s">
        <v>73</v>
      </c>
      <c r="AY413" s="229" t="s">
        <v>144</v>
      </c>
    </row>
    <row r="414" spans="1:65" s="14" customFormat="1" ht="11.25">
      <c r="B414" s="230"/>
      <c r="C414" s="231"/>
      <c r="D414" s="221" t="s">
        <v>152</v>
      </c>
      <c r="E414" s="232" t="s">
        <v>1</v>
      </c>
      <c r="F414" s="233" t="s">
        <v>1021</v>
      </c>
      <c r="G414" s="231"/>
      <c r="H414" s="234">
        <v>2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152</v>
      </c>
      <c r="AU414" s="240" t="s">
        <v>83</v>
      </c>
      <c r="AV414" s="14" t="s">
        <v>83</v>
      </c>
      <c r="AW414" s="14" t="s">
        <v>30</v>
      </c>
      <c r="AX414" s="14" t="s">
        <v>73</v>
      </c>
      <c r="AY414" s="240" t="s">
        <v>144</v>
      </c>
    </row>
    <row r="415" spans="1:65" s="14" customFormat="1" ht="11.25">
      <c r="B415" s="230"/>
      <c r="C415" s="231"/>
      <c r="D415" s="221" t="s">
        <v>152</v>
      </c>
      <c r="E415" s="232" t="s">
        <v>1</v>
      </c>
      <c r="F415" s="233" t="s">
        <v>1022</v>
      </c>
      <c r="G415" s="231"/>
      <c r="H415" s="234">
        <v>2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152</v>
      </c>
      <c r="AU415" s="240" t="s">
        <v>83</v>
      </c>
      <c r="AV415" s="14" t="s">
        <v>83</v>
      </c>
      <c r="AW415" s="14" t="s">
        <v>30</v>
      </c>
      <c r="AX415" s="14" t="s">
        <v>73</v>
      </c>
      <c r="AY415" s="240" t="s">
        <v>144</v>
      </c>
    </row>
    <row r="416" spans="1:65" s="16" customFormat="1" ht="11.25">
      <c r="B416" s="268"/>
      <c r="C416" s="269"/>
      <c r="D416" s="221" t="s">
        <v>152</v>
      </c>
      <c r="E416" s="270" t="s">
        <v>1</v>
      </c>
      <c r="F416" s="271" t="s">
        <v>769</v>
      </c>
      <c r="G416" s="269"/>
      <c r="H416" s="272">
        <v>4</v>
      </c>
      <c r="I416" s="273"/>
      <c r="J416" s="269"/>
      <c r="K416" s="269"/>
      <c r="L416" s="274"/>
      <c r="M416" s="275"/>
      <c r="N416" s="276"/>
      <c r="O416" s="276"/>
      <c r="P416" s="276"/>
      <c r="Q416" s="276"/>
      <c r="R416" s="276"/>
      <c r="S416" s="276"/>
      <c r="T416" s="277"/>
      <c r="AT416" s="278" t="s">
        <v>152</v>
      </c>
      <c r="AU416" s="278" t="s">
        <v>83</v>
      </c>
      <c r="AV416" s="16" t="s">
        <v>160</v>
      </c>
      <c r="AW416" s="16" t="s">
        <v>30</v>
      </c>
      <c r="AX416" s="16" t="s">
        <v>73</v>
      </c>
      <c r="AY416" s="278" t="s">
        <v>144</v>
      </c>
    </row>
    <row r="417" spans="1:65" s="15" customFormat="1" ht="11.25">
      <c r="B417" s="241"/>
      <c r="C417" s="242"/>
      <c r="D417" s="221" t="s">
        <v>152</v>
      </c>
      <c r="E417" s="243" t="s">
        <v>1</v>
      </c>
      <c r="F417" s="244" t="s">
        <v>155</v>
      </c>
      <c r="G417" s="242"/>
      <c r="H417" s="245">
        <v>4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AT417" s="251" t="s">
        <v>152</v>
      </c>
      <c r="AU417" s="251" t="s">
        <v>83</v>
      </c>
      <c r="AV417" s="15" t="s">
        <v>150</v>
      </c>
      <c r="AW417" s="15" t="s">
        <v>30</v>
      </c>
      <c r="AX417" s="15" t="s">
        <v>81</v>
      </c>
      <c r="AY417" s="251" t="s">
        <v>144</v>
      </c>
    </row>
    <row r="418" spans="1:65" s="2" customFormat="1" ht="21.75" customHeight="1">
      <c r="A418" s="35"/>
      <c r="B418" s="36"/>
      <c r="C418" s="205" t="s">
        <v>246</v>
      </c>
      <c r="D418" s="205" t="s">
        <v>146</v>
      </c>
      <c r="E418" s="206" t="s">
        <v>929</v>
      </c>
      <c r="F418" s="207" t="s">
        <v>930</v>
      </c>
      <c r="G418" s="208" t="s">
        <v>424</v>
      </c>
      <c r="H418" s="209">
        <v>4</v>
      </c>
      <c r="I418" s="210"/>
      <c r="J418" s="211">
        <f>ROUND(I418*H418,2)</f>
        <v>0</v>
      </c>
      <c r="K418" s="212"/>
      <c r="L418" s="40"/>
      <c r="M418" s="213" t="s">
        <v>1</v>
      </c>
      <c r="N418" s="214" t="s">
        <v>38</v>
      </c>
      <c r="O418" s="72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7" t="s">
        <v>150</v>
      </c>
      <c r="AT418" s="217" t="s">
        <v>146</v>
      </c>
      <c r="AU418" s="217" t="s">
        <v>83</v>
      </c>
      <c r="AY418" s="18" t="s">
        <v>144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8" t="s">
        <v>81</v>
      </c>
      <c r="BK418" s="218">
        <f>ROUND(I418*H418,2)</f>
        <v>0</v>
      </c>
      <c r="BL418" s="18" t="s">
        <v>150</v>
      </c>
      <c r="BM418" s="217" t="s">
        <v>347</v>
      </c>
    </row>
    <row r="419" spans="1:65" s="13" customFormat="1" ht="11.25">
      <c r="B419" s="219"/>
      <c r="C419" s="220"/>
      <c r="D419" s="221" t="s">
        <v>152</v>
      </c>
      <c r="E419" s="222" t="s">
        <v>1</v>
      </c>
      <c r="F419" s="223" t="s">
        <v>858</v>
      </c>
      <c r="G419" s="220"/>
      <c r="H419" s="222" t="s">
        <v>1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152</v>
      </c>
      <c r="AU419" s="229" t="s">
        <v>83</v>
      </c>
      <c r="AV419" s="13" t="s">
        <v>81</v>
      </c>
      <c r="AW419" s="13" t="s">
        <v>30</v>
      </c>
      <c r="AX419" s="13" t="s">
        <v>73</v>
      </c>
      <c r="AY419" s="229" t="s">
        <v>144</v>
      </c>
    </row>
    <row r="420" spans="1:65" s="13" customFormat="1" ht="11.25">
      <c r="B420" s="219"/>
      <c r="C420" s="220"/>
      <c r="D420" s="221" t="s">
        <v>152</v>
      </c>
      <c r="E420" s="222" t="s">
        <v>1</v>
      </c>
      <c r="F420" s="223" t="s">
        <v>815</v>
      </c>
      <c r="G420" s="220"/>
      <c r="H420" s="222" t="s">
        <v>1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152</v>
      </c>
      <c r="AU420" s="229" t="s">
        <v>83</v>
      </c>
      <c r="AV420" s="13" t="s">
        <v>81</v>
      </c>
      <c r="AW420" s="13" t="s">
        <v>30</v>
      </c>
      <c r="AX420" s="13" t="s">
        <v>73</v>
      </c>
      <c r="AY420" s="229" t="s">
        <v>144</v>
      </c>
    </row>
    <row r="421" spans="1:65" s="14" customFormat="1" ht="11.25">
      <c r="B421" s="230"/>
      <c r="C421" s="231"/>
      <c r="D421" s="221" t="s">
        <v>152</v>
      </c>
      <c r="E421" s="232" t="s">
        <v>1</v>
      </c>
      <c r="F421" s="233" t="s">
        <v>1021</v>
      </c>
      <c r="G421" s="231"/>
      <c r="H421" s="234">
        <v>2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152</v>
      </c>
      <c r="AU421" s="240" t="s">
        <v>83</v>
      </c>
      <c r="AV421" s="14" t="s">
        <v>83</v>
      </c>
      <c r="AW421" s="14" t="s">
        <v>30</v>
      </c>
      <c r="AX421" s="14" t="s">
        <v>73</v>
      </c>
      <c r="AY421" s="240" t="s">
        <v>144</v>
      </c>
    </row>
    <row r="422" spans="1:65" s="14" customFormat="1" ht="11.25">
      <c r="B422" s="230"/>
      <c r="C422" s="231"/>
      <c r="D422" s="221" t="s">
        <v>152</v>
      </c>
      <c r="E422" s="232" t="s">
        <v>1</v>
      </c>
      <c r="F422" s="233" t="s">
        <v>1022</v>
      </c>
      <c r="G422" s="231"/>
      <c r="H422" s="234">
        <v>2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152</v>
      </c>
      <c r="AU422" s="240" t="s">
        <v>83</v>
      </c>
      <c r="AV422" s="14" t="s">
        <v>83</v>
      </c>
      <c r="AW422" s="14" t="s">
        <v>30</v>
      </c>
      <c r="AX422" s="14" t="s">
        <v>73</v>
      </c>
      <c r="AY422" s="240" t="s">
        <v>144</v>
      </c>
    </row>
    <row r="423" spans="1:65" s="16" customFormat="1" ht="11.25">
      <c r="B423" s="268"/>
      <c r="C423" s="269"/>
      <c r="D423" s="221" t="s">
        <v>152</v>
      </c>
      <c r="E423" s="270" t="s">
        <v>1</v>
      </c>
      <c r="F423" s="271" t="s">
        <v>769</v>
      </c>
      <c r="G423" s="269"/>
      <c r="H423" s="272">
        <v>4</v>
      </c>
      <c r="I423" s="273"/>
      <c r="J423" s="269"/>
      <c r="K423" s="269"/>
      <c r="L423" s="274"/>
      <c r="M423" s="275"/>
      <c r="N423" s="276"/>
      <c r="O423" s="276"/>
      <c r="P423" s="276"/>
      <c r="Q423" s="276"/>
      <c r="R423" s="276"/>
      <c r="S423" s="276"/>
      <c r="T423" s="277"/>
      <c r="AT423" s="278" t="s">
        <v>152</v>
      </c>
      <c r="AU423" s="278" t="s">
        <v>83</v>
      </c>
      <c r="AV423" s="16" t="s">
        <v>160</v>
      </c>
      <c r="AW423" s="16" t="s">
        <v>30</v>
      </c>
      <c r="AX423" s="16" t="s">
        <v>73</v>
      </c>
      <c r="AY423" s="278" t="s">
        <v>144</v>
      </c>
    </row>
    <row r="424" spans="1:65" s="15" customFormat="1" ht="11.25">
      <c r="B424" s="241"/>
      <c r="C424" s="242"/>
      <c r="D424" s="221" t="s">
        <v>152</v>
      </c>
      <c r="E424" s="243" t="s">
        <v>1</v>
      </c>
      <c r="F424" s="244" t="s">
        <v>155</v>
      </c>
      <c r="G424" s="242"/>
      <c r="H424" s="245">
        <v>4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AT424" s="251" t="s">
        <v>152</v>
      </c>
      <c r="AU424" s="251" t="s">
        <v>83</v>
      </c>
      <c r="AV424" s="15" t="s">
        <v>150</v>
      </c>
      <c r="AW424" s="15" t="s">
        <v>30</v>
      </c>
      <c r="AX424" s="15" t="s">
        <v>81</v>
      </c>
      <c r="AY424" s="251" t="s">
        <v>144</v>
      </c>
    </row>
    <row r="425" spans="1:65" s="2" customFormat="1" ht="21.75" customHeight="1">
      <c r="A425" s="35"/>
      <c r="B425" s="36"/>
      <c r="C425" s="252" t="s">
        <v>356</v>
      </c>
      <c r="D425" s="252" t="s">
        <v>213</v>
      </c>
      <c r="E425" s="253" t="s">
        <v>931</v>
      </c>
      <c r="F425" s="254" t="s">
        <v>932</v>
      </c>
      <c r="G425" s="255" t="s">
        <v>424</v>
      </c>
      <c r="H425" s="256">
        <v>4</v>
      </c>
      <c r="I425" s="257"/>
      <c r="J425" s="258">
        <f>ROUND(I425*H425,2)</f>
        <v>0</v>
      </c>
      <c r="K425" s="259"/>
      <c r="L425" s="260"/>
      <c r="M425" s="261" t="s">
        <v>1</v>
      </c>
      <c r="N425" s="262" t="s">
        <v>38</v>
      </c>
      <c r="O425" s="72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7" t="s">
        <v>158</v>
      </c>
      <c r="AT425" s="217" t="s">
        <v>213</v>
      </c>
      <c r="AU425" s="217" t="s">
        <v>83</v>
      </c>
      <c r="AY425" s="18" t="s">
        <v>144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8" t="s">
        <v>81</v>
      </c>
      <c r="BK425" s="218">
        <f>ROUND(I425*H425,2)</f>
        <v>0</v>
      </c>
      <c r="BL425" s="18" t="s">
        <v>150</v>
      </c>
      <c r="BM425" s="217" t="s">
        <v>518</v>
      </c>
    </row>
    <row r="426" spans="1:65" s="13" customFormat="1" ht="11.25">
      <c r="B426" s="219"/>
      <c r="C426" s="220"/>
      <c r="D426" s="221" t="s">
        <v>152</v>
      </c>
      <c r="E426" s="222" t="s">
        <v>1</v>
      </c>
      <c r="F426" s="223" t="s">
        <v>858</v>
      </c>
      <c r="G426" s="220"/>
      <c r="H426" s="222" t="s">
        <v>1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152</v>
      </c>
      <c r="AU426" s="229" t="s">
        <v>83</v>
      </c>
      <c r="AV426" s="13" t="s">
        <v>81</v>
      </c>
      <c r="AW426" s="13" t="s">
        <v>30</v>
      </c>
      <c r="AX426" s="13" t="s">
        <v>73</v>
      </c>
      <c r="AY426" s="229" t="s">
        <v>144</v>
      </c>
    </row>
    <row r="427" spans="1:65" s="13" customFormat="1" ht="11.25">
      <c r="B427" s="219"/>
      <c r="C427" s="220"/>
      <c r="D427" s="221" t="s">
        <v>152</v>
      </c>
      <c r="E427" s="222" t="s">
        <v>1</v>
      </c>
      <c r="F427" s="223" t="s">
        <v>815</v>
      </c>
      <c r="G427" s="220"/>
      <c r="H427" s="222" t="s">
        <v>1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152</v>
      </c>
      <c r="AU427" s="229" t="s">
        <v>83</v>
      </c>
      <c r="AV427" s="13" t="s">
        <v>81</v>
      </c>
      <c r="AW427" s="13" t="s">
        <v>30</v>
      </c>
      <c r="AX427" s="13" t="s">
        <v>73</v>
      </c>
      <c r="AY427" s="229" t="s">
        <v>144</v>
      </c>
    </row>
    <row r="428" spans="1:65" s="14" customFormat="1" ht="11.25">
      <c r="B428" s="230"/>
      <c r="C428" s="231"/>
      <c r="D428" s="221" t="s">
        <v>152</v>
      </c>
      <c r="E428" s="232" t="s">
        <v>1</v>
      </c>
      <c r="F428" s="233" t="s">
        <v>1021</v>
      </c>
      <c r="G428" s="231"/>
      <c r="H428" s="234">
        <v>2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152</v>
      </c>
      <c r="AU428" s="240" t="s">
        <v>83</v>
      </c>
      <c r="AV428" s="14" t="s">
        <v>83</v>
      </c>
      <c r="AW428" s="14" t="s">
        <v>30</v>
      </c>
      <c r="AX428" s="14" t="s">
        <v>73</v>
      </c>
      <c r="AY428" s="240" t="s">
        <v>144</v>
      </c>
    </row>
    <row r="429" spans="1:65" s="14" customFormat="1" ht="11.25">
      <c r="B429" s="230"/>
      <c r="C429" s="231"/>
      <c r="D429" s="221" t="s">
        <v>152</v>
      </c>
      <c r="E429" s="232" t="s">
        <v>1</v>
      </c>
      <c r="F429" s="233" t="s">
        <v>1022</v>
      </c>
      <c r="G429" s="231"/>
      <c r="H429" s="234">
        <v>2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152</v>
      </c>
      <c r="AU429" s="240" t="s">
        <v>83</v>
      </c>
      <c r="AV429" s="14" t="s">
        <v>83</v>
      </c>
      <c r="AW429" s="14" t="s">
        <v>30</v>
      </c>
      <c r="AX429" s="14" t="s">
        <v>73</v>
      </c>
      <c r="AY429" s="240" t="s">
        <v>144</v>
      </c>
    </row>
    <row r="430" spans="1:65" s="16" customFormat="1" ht="11.25">
      <c r="B430" s="268"/>
      <c r="C430" s="269"/>
      <c r="D430" s="221" t="s">
        <v>152</v>
      </c>
      <c r="E430" s="270" t="s">
        <v>1</v>
      </c>
      <c r="F430" s="271" t="s">
        <v>769</v>
      </c>
      <c r="G430" s="269"/>
      <c r="H430" s="272">
        <v>4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AT430" s="278" t="s">
        <v>152</v>
      </c>
      <c r="AU430" s="278" t="s">
        <v>83</v>
      </c>
      <c r="AV430" s="16" t="s">
        <v>160</v>
      </c>
      <c r="AW430" s="16" t="s">
        <v>30</v>
      </c>
      <c r="AX430" s="16" t="s">
        <v>73</v>
      </c>
      <c r="AY430" s="278" t="s">
        <v>144</v>
      </c>
    </row>
    <row r="431" spans="1:65" s="15" customFormat="1" ht="11.25">
      <c r="B431" s="241"/>
      <c r="C431" s="242"/>
      <c r="D431" s="221" t="s">
        <v>152</v>
      </c>
      <c r="E431" s="243" t="s">
        <v>1</v>
      </c>
      <c r="F431" s="244" t="s">
        <v>155</v>
      </c>
      <c r="G431" s="242"/>
      <c r="H431" s="245">
        <v>4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AT431" s="251" t="s">
        <v>152</v>
      </c>
      <c r="AU431" s="251" t="s">
        <v>83</v>
      </c>
      <c r="AV431" s="15" t="s">
        <v>150</v>
      </c>
      <c r="AW431" s="15" t="s">
        <v>30</v>
      </c>
      <c r="AX431" s="15" t="s">
        <v>81</v>
      </c>
      <c r="AY431" s="251" t="s">
        <v>144</v>
      </c>
    </row>
    <row r="432" spans="1:65" s="2" customFormat="1" ht="21.75" customHeight="1">
      <c r="A432" s="35"/>
      <c r="B432" s="36"/>
      <c r="C432" s="205" t="s">
        <v>256</v>
      </c>
      <c r="D432" s="205" t="s">
        <v>146</v>
      </c>
      <c r="E432" s="206" t="s">
        <v>933</v>
      </c>
      <c r="F432" s="207" t="s">
        <v>934</v>
      </c>
      <c r="G432" s="208" t="s">
        <v>424</v>
      </c>
      <c r="H432" s="209">
        <v>4</v>
      </c>
      <c r="I432" s="210"/>
      <c r="J432" s="211">
        <f>ROUND(I432*H432,2)</f>
        <v>0</v>
      </c>
      <c r="K432" s="212"/>
      <c r="L432" s="40"/>
      <c r="M432" s="213" t="s">
        <v>1</v>
      </c>
      <c r="N432" s="214" t="s">
        <v>38</v>
      </c>
      <c r="O432" s="72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17" t="s">
        <v>150</v>
      </c>
      <c r="AT432" s="217" t="s">
        <v>146</v>
      </c>
      <c r="AU432" s="217" t="s">
        <v>83</v>
      </c>
      <c r="AY432" s="18" t="s">
        <v>144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8" t="s">
        <v>81</v>
      </c>
      <c r="BK432" s="218">
        <f>ROUND(I432*H432,2)</f>
        <v>0</v>
      </c>
      <c r="BL432" s="18" t="s">
        <v>150</v>
      </c>
      <c r="BM432" s="217" t="s">
        <v>354</v>
      </c>
    </row>
    <row r="433" spans="1:65" s="13" customFormat="1" ht="22.5">
      <c r="B433" s="219"/>
      <c r="C433" s="220"/>
      <c r="D433" s="221" t="s">
        <v>152</v>
      </c>
      <c r="E433" s="222" t="s">
        <v>1</v>
      </c>
      <c r="F433" s="223" t="s">
        <v>887</v>
      </c>
      <c r="G433" s="220"/>
      <c r="H433" s="222" t="s">
        <v>1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152</v>
      </c>
      <c r="AU433" s="229" t="s">
        <v>83</v>
      </c>
      <c r="AV433" s="13" t="s">
        <v>81</v>
      </c>
      <c r="AW433" s="13" t="s">
        <v>30</v>
      </c>
      <c r="AX433" s="13" t="s">
        <v>73</v>
      </c>
      <c r="AY433" s="229" t="s">
        <v>144</v>
      </c>
    </row>
    <row r="434" spans="1:65" s="13" customFormat="1" ht="11.25">
      <c r="B434" s="219"/>
      <c r="C434" s="220"/>
      <c r="D434" s="221" t="s">
        <v>152</v>
      </c>
      <c r="E434" s="222" t="s">
        <v>1</v>
      </c>
      <c r="F434" s="223" t="s">
        <v>815</v>
      </c>
      <c r="G434" s="220"/>
      <c r="H434" s="222" t="s">
        <v>1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152</v>
      </c>
      <c r="AU434" s="229" t="s">
        <v>83</v>
      </c>
      <c r="AV434" s="13" t="s">
        <v>81</v>
      </c>
      <c r="AW434" s="13" t="s">
        <v>30</v>
      </c>
      <c r="AX434" s="13" t="s">
        <v>73</v>
      </c>
      <c r="AY434" s="229" t="s">
        <v>144</v>
      </c>
    </row>
    <row r="435" spans="1:65" s="14" customFormat="1" ht="11.25">
      <c r="B435" s="230"/>
      <c r="C435" s="231"/>
      <c r="D435" s="221" t="s">
        <v>152</v>
      </c>
      <c r="E435" s="232" t="s">
        <v>1</v>
      </c>
      <c r="F435" s="233" t="s">
        <v>150</v>
      </c>
      <c r="G435" s="231"/>
      <c r="H435" s="234">
        <v>4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AT435" s="240" t="s">
        <v>152</v>
      </c>
      <c r="AU435" s="240" t="s">
        <v>83</v>
      </c>
      <c r="AV435" s="14" t="s">
        <v>83</v>
      </c>
      <c r="AW435" s="14" t="s">
        <v>30</v>
      </c>
      <c r="AX435" s="14" t="s">
        <v>73</v>
      </c>
      <c r="AY435" s="240" t="s">
        <v>144</v>
      </c>
    </row>
    <row r="436" spans="1:65" s="15" customFormat="1" ht="11.25">
      <c r="B436" s="241"/>
      <c r="C436" s="242"/>
      <c r="D436" s="221" t="s">
        <v>152</v>
      </c>
      <c r="E436" s="243" t="s">
        <v>1</v>
      </c>
      <c r="F436" s="244" t="s">
        <v>155</v>
      </c>
      <c r="G436" s="242"/>
      <c r="H436" s="245">
        <v>4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AT436" s="251" t="s">
        <v>152</v>
      </c>
      <c r="AU436" s="251" t="s">
        <v>83</v>
      </c>
      <c r="AV436" s="15" t="s">
        <v>150</v>
      </c>
      <c r="AW436" s="15" t="s">
        <v>30</v>
      </c>
      <c r="AX436" s="15" t="s">
        <v>81</v>
      </c>
      <c r="AY436" s="251" t="s">
        <v>144</v>
      </c>
    </row>
    <row r="437" spans="1:65" s="2" customFormat="1" ht="21.75" customHeight="1">
      <c r="A437" s="35"/>
      <c r="B437" s="36"/>
      <c r="C437" s="205" t="s">
        <v>366</v>
      </c>
      <c r="D437" s="205" t="s">
        <v>146</v>
      </c>
      <c r="E437" s="206" t="s">
        <v>939</v>
      </c>
      <c r="F437" s="207" t="s">
        <v>940</v>
      </c>
      <c r="G437" s="208" t="s">
        <v>424</v>
      </c>
      <c r="H437" s="209">
        <v>4</v>
      </c>
      <c r="I437" s="210"/>
      <c r="J437" s="211">
        <f>ROUND(I437*H437,2)</f>
        <v>0</v>
      </c>
      <c r="K437" s="212"/>
      <c r="L437" s="40"/>
      <c r="M437" s="213" t="s">
        <v>1</v>
      </c>
      <c r="N437" s="214" t="s">
        <v>38</v>
      </c>
      <c r="O437" s="72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17" t="s">
        <v>150</v>
      </c>
      <c r="AT437" s="217" t="s">
        <v>146</v>
      </c>
      <c r="AU437" s="217" t="s">
        <v>83</v>
      </c>
      <c r="AY437" s="18" t="s">
        <v>144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81</v>
      </c>
      <c r="BK437" s="218">
        <f>ROUND(I437*H437,2)</f>
        <v>0</v>
      </c>
      <c r="BL437" s="18" t="s">
        <v>150</v>
      </c>
      <c r="BM437" s="217" t="s">
        <v>533</v>
      </c>
    </row>
    <row r="438" spans="1:65" s="13" customFormat="1" ht="22.5">
      <c r="B438" s="219"/>
      <c r="C438" s="220"/>
      <c r="D438" s="221" t="s">
        <v>152</v>
      </c>
      <c r="E438" s="222" t="s">
        <v>1</v>
      </c>
      <c r="F438" s="223" t="s">
        <v>887</v>
      </c>
      <c r="G438" s="220"/>
      <c r="H438" s="222" t="s">
        <v>1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152</v>
      </c>
      <c r="AU438" s="229" t="s">
        <v>83</v>
      </c>
      <c r="AV438" s="13" t="s">
        <v>81</v>
      </c>
      <c r="AW438" s="13" t="s">
        <v>30</v>
      </c>
      <c r="AX438" s="13" t="s">
        <v>73</v>
      </c>
      <c r="AY438" s="229" t="s">
        <v>144</v>
      </c>
    </row>
    <row r="439" spans="1:65" s="13" customFormat="1" ht="11.25">
      <c r="B439" s="219"/>
      <c r="C439" s="220"/>
      <c r="D439" s="221" t="s">
        <v>152</v>
      </c>
      <c r="E439" s="222" t="s">
        <v>1</v>
      </c>
      <c r="F439" s="223" t="s">
        <v>815</v>
      </c>
      <c r="G439" s="220"/>
      <c r="H439" s="222" t="s">
        <v>1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152</v>
      </c>
      <c r="AU439" s="229" t="s">
        <v>83</v>
      </c>
      <c r="AV439" s="13" t="s">
        <v>81</v>
      </c>
      <c r="AW439" s="13" t="s">
        <v>30</v>
      </c>
      <c r="AX439" s="13" t="s">
        <v>73</v>
      </c>
      <c r="AY439" s="229" t="s">
        <v>144</v>
      </c>
    </row>
    <row r="440" spans="1:65" s="14" customFormat="1" ht="11.25">
      <c r="B440" s="230"/>
      <c r="C440" s="231"/>
      <c r="D440" s="221" t="s">
        <v>152</v>
      </c>
      <c r="E440" s="232" t="s">
        <v>1</v>
      </c>
      <c r="F440" s="233" t="s">
        <v>150</v>
      </c>
      <c r="G440" s="231"/>
      <c r="H440" s="234">
        <v>4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AT440" s="240" t="s">
        <v>152</v>
      </c>
      <c r="AU440" s="240" t="s">
        <v>83</v>
      </c>
      <c r="AV440" s="14" t="s">
        <v>83</v>
      </c>
      <c r="AW440" s="14" t="s">
        <v>30</v>
      </c>
      <c r="AX440" s="14" t="s">
        <v>73</v>
      </c>
      <c r="AY440" s="240" t="s">
        <v>144</v>
      </c>
    </row>
    <row r="441" spans="1:65" s="15" customFormat="1" ht="11.25">
      <c r="B441" s="241"/>
      <c r="C441" s="242"/>
      <c r="D441" s="221" t="s">
        <v>152</v>
      </c>
      <c r="E441" s="243" t="s">
        <v>1</v>
      </c>
      <c r="F441" s="244" t="s">
        <v>155</v>
      </c>
      <c r="G441" s="242"/>
      <c r="H441" s="245">
        <v>4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AT441" s="251" t="s">
        <v>152</v>
      </c>
      <c r="AU441" s="251" t="s">
        <v>83</v>
      </c>
      <c r="AV441" s="15" t="s">
        <v>150</v>
      </c>
      <c r="AW441" s="15" t="s">
        <v>30</v>
      </c>
      <c r="AX441" s="15" t="s">
        <v>81</v>
      </c>
      <c r="AY441" s="251" t="s">
        <v>144</v>
      </c>
    </row>
    <row r="442" spans="1:65" s="2" customFormat="1" ht="21.75" customHeight="1">
      <c r="A442" s="35"/>
      <c r="B442" s="36"/>
      <c r="C442" s="252" t="s">
        <v>259</v>
      </c>
      <c r="D442" s="252" t="s">
        <v>213</v>
      </c>
      <c r="E442" s="253" t="s">
        <v>792</v>
      </c>
      <c r="F442" s="254" t="s">
        <v>941</v>
      </c>
      <c r="G442" s="255" t="s">
        <v>424</v>
      </c>
      <c r="H442" s="256">
        <v>4</v>
      </c>
      <c r="I442" s="257"/>
      <c r="J442" s="258">
        <f>ROUND(I442*H442,2)</f>
        <v>0</v>
      </c>
      <c r="K442" s="259"/>
      <c r="L442" s="260"/>
      <c r="M442" s="261" t="s">
        <v>1</v>
      </c>
      <c r="N442" s="262" t="s">
        <v>38</v>
      </c>
      <c r="O442" s="72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7" t="s">
        <v>158</v>
      </c>
      <c r="AT442" s="217" t="s">
        <v>213</v>
      </c>
      <c r="AU442" s="217" t="s">
        <v>83</v>
      </c>
      <c r="AY442" s="18" t="s">
        <v>144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8" t="s">
        <v>81</v>
      </c>
      <c r="BK442" s="218">
        <f>ROUND(I442*H442,2)</f>
        <v>0</v>
      </c>
      <c r="BL442" s="18" t="s">
        <v>150</v>
      </c>
      <c r="BM442" s="217" t="s">
        <v>363</v>
      </c>
    </row>
    <row r="443" spans="1:65" s="13" customFormat="1" ht="11.25">
      <c r="B443" s="219"/>
      <c r="C443" s="220"/>
      <c r="D443" s="221" t="s">
        <v>152</v>
      </c>
      <c r="E443" s="222" t="s">
        <v>1</v>
      </c>
      <c r="F443" s="223" t="s">
        <v>858</v>
      </c>
      <c r="G443" s="220"/>
      <c r="H443" s="222" t="s">
        <v>1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152</v>
      </c>
      <c r="AU443" s="229" t="s">
        <v>83</v>
      </c>
      <c r="AV443" s="13" t="s">
        <v>81</v>
      </c>
      <c r="AW443" s="13" t="s">
        <v>30</v>
      </c>
      <c r="AX443" s="13" t="s">
        <v>73</v>
      </c>
      <c r="AY443" s="229" t="s">
        <v>144</v>
      </c>
    </row>
    <row r="444" spans="1:65" s="13" customFormat="1" ht="11.25">
      <c r="B444" s="219"/>
      <c r="C444" s="220"/>
      <c r="D444" s="221" t="s">
        <v>152</v>
      </c>
      <c r="E444" s="222" t="s">
        <v>1</v>
      </c>
      <c r="F444" s="223" t="s">
        <v>815</v>
      </c>
      <c r="G444" s="220"/>
      <c r="H444" s="222" t="s">
        <v>1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152</v>
      </c>
      <c r="AU444" s="229" t="s">
        <v>83</v>
      </c>
      <c r="AV444" s="13" t="s">
        <v>81</v>
      </c>
      <c r="AW444" s="13" t="s">
        <v>30</v>
      </c>
      <c r="AX444" s="13" t="s">
        <v>73</v>
      </c>
      <c r="AY444" s="229" t="s">
        <v>144</v>
      </c>
    </row>
    <row r="445" spans="1:65" s="14" customFormat="1" ht="11.25">
      <c r="B445" s="230"/>
      <c r="C445" s="231"/>
      <c r="D445" s="221" t="s">
        <v>152</v>
      </c>
      <c r="E445" s="232" t="s">
        <v>1</v>
      </c>
      <c r="F445" s="233" t="s">
        <v>1021</v>
      </c>
      <c r="G445" s="231"/>
      <c r="H445" s="234">
        <v>2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152</v>
      </c>
      <c r="AU445" s="240" t="s">
        <v>83</v>
      </c>
      <c r="AV445" s="14" t="s">
        <v>83</v>
      </c>
      <c r="AW445" s="14" t="s">
        <v>30</v>
      </c>
      <c r="AX445" s="14" t="s">
        <v>73</v>
      </c>
      <c r="AY445" s="240" t="s">
        <v>144</v>
      </c>
    </row>
    <row r="446" spans="1:65" s="14" customFormat="1" ht="11.25">
      <c r="B446" s="230"/>
      <c r="C446" s="231"/>
      <c r="D446" s="221" t="s">
        <v>152</v>
      </c>
      <c r="E446" s="232" t="s">
        <v>1</v>
      </c>
      <c r="F446" s="233" t="s">
        <v>1022</v>
      </c>
      <c r="G446" s="231"/>
      <c r="H446" s="234">
        <v>2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152</v>
      </c>
      <c r="AU446" s="240" t="s">
        <v>83</v>
      </c>
      <c r="AV446" s="14" t="s">
        <v>83</v>
      </c>
      <c r="AW446" s="14" t="s">
        <v>30</v>
      </c>
      <c r="AX446" s="14" t="s">
        <v>73</v>
      </c>
      <c r="AY446" s="240" t="s">
        <v>144</v>
      </c>
    </row>
    <row r="447" spans="1:65" s="16" customFormat="1" ht="11.25">
      <c r="B447" s="268"/>
      <c r="C447" s="269"/>
      <c r="D447" s="221" t="s">
        <v>152</v>
      </c>
      <c r="E447" s="270" t="s">
        <v>1</v>
      </c>
      <c r="F447" s="271" t="s">
        <v>769</v>
      </c>
      <c r="G447" s="269"/>
      <c r="H447" s="272">
        <v>4</v>
      </c>
      <c r="I447" s="273"/>
      <c r="J447" s="269"/>
      <c r="K447" s="269"/>
      <c r="L447" s="274"/>
      <c r="M447" s="275"/>
      <c r="N447" s="276"/>
      <c r="O447" s="276"/>
      <c r="P447" s="276"/>
      <c r="Q447" s="276"/>
      <c r="R447" s="276"/>
      <c r="S447" s="276"/>
      <c r="T447" s="277"/>
      <c r="AT447" s="278" t="s">
        <v>152</v>
      </c>
      <c r="AU447" s="278" t="s">
        <v>83</v>
      </c>
      <c r="AV447" s="16" t="s">
        <v>160</v>
      </c>
      <c r="AW447" s="16" t="s">
        <v>30</v>
      </c>
      <c r="AX447" s="16" t="s">
        <v>73</v>
      </c>
      <c r="AY447" s="278" t="s">
        <v>144</v>
      </c>
    </row>
    <row r="448" spans="1:65" s="15" customFormat="1" ht="11.25">
      <c r="B448" s="241"/>
      <c r="C448" s="242"/>
      <c r="D448" s="221" t="s">
        <v>152</v>
      </c>
      <c r="E448" s="243" t="s">
        <v>1</v>
      </c>
      <c r="F448" s="244" t="s">
        <v>155</v>
      </c>
      <c r="G448" s="242"/>
      <c r="H448" s="245">
        <v>4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AT448" s="251" t="s">
        <v>152</v>
      </c>
      <c r="AU448" s="251" t="s">
        <v>83</v>
      </c>
      <c r="AV448" s="15" t="s">
        <v>150</v>
      </c>
      <c r="AW448" s="15" t="s">
        <v>30</v>
      </c>
      <c r="AX448" s="15" t="s">
        <v>81</v>
      </c>
      <c r="AY448" s="251" t="s">
        <v>144</v>
      </c>
    </row>
    <row r="449" spans="1:65" s="2" customFormat="1" ht="21.75" customHeight="1">
      <c r="A449" s="35"/>
      <c r="B449" s="36"/>
      <c r="C449" s="252" t="s">
        <v>373</v>
      </c>
      <c r="D449" s="252" t="s">
        <v>213</v>
      </c>
      <c r="E449" s="253" t="s">
        <v>942</v>
      </c>
      <c r="F449" s="254" t="s">
        <v>943</v>
      </c>
      <c r="G449" s="255" t="s">
        <v>424</v>
      </c>
      <c r="H449" s="256">
        <v>18</v>
      </c>
      <c r="I449" s="257"/>
      <c r="J449" s="258">
        <f>ROUND(I449*H449,2)</f>
        <v>0</v>
      </c>
      <c r="K449" s="259"/>
      <c r="L449" s="260"/>
      <c r="M449" s="261" t="s">
        <v>1</v>
      </c>
      <c r="N449" s="262" t="s">
        <v>38</v>
      </c>
      <c r="O449" s="72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7" t="s">
        <v>158</v>
      </c>
      <c r="AT449" s="217" t="s">
        <v>213</v>
      </c>
      <c r="AU449" s="217" t="s">
        <v>83</v>
      </c>
      <c r="AY449" s="18" t="s">
        <v>144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8" t="s">
        <v>81</v>
      </c>
      <c r="BK449" s="218">
        <f>ROUND(I449*H449,2)</f>
        <v>0</v>
      </c>
      <c r="BL449" s="18" t="s">
        <v>150</v>
      </c>
      <c r="BM449" s="217" t="s">
        <v>369</v>
      </c>
    </row>
    <row r="450" spans="1:65" s="13" customFormat="1" ht="11.25">
      <c r="B450" s="219"/>
      <c r="C450" s="220"/>
      <c r="D450" s="221" t="s">
        <v>152</v>
      </c>
      <c r="E450" s="222" t="s">
        <v>1</v>
      </c>
      <c r="F450" s="223" t="s">
        <v>858</v>
      </c>
      <c r="G450" s="220"/>
      <c r="H450" s="222" t="s">
        <v>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152</v>
      </c>
      <c r="AU450" s="229" t="s">
        <v>83</v>
      </c>
      <c r="AV450" s="13" t="s">
        <v>81</v>
      </c>
      <c r="AW450" s="13" t="s">
        <v>30</v>
      </c>
      <c r="AX450" s="13" t="s">
        <v>73</v>
      </c>
      <c r="AY450" s="229" t="s">
        <v>144</v>
      </c>
    </row>
    <row r="451" spans="1:65" s="13" customFormat="1" ht="11.25">
      <c r="B451" s="219"/>
      <c r="C451" s="220"/>
      <c r="D451" s="221" t="s">
        <v>152</v>
      </c>
      <c r="E451" s="222" t="s">
        <v>1</v>
      </c>
      <c r="F451" s="223" t="s">
        <v>815</v>
      </c>
      <c r="G451" s="220"/>
      <c r="H451" s="222" t="s">
        <v>1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152</v>
      </c>
      <c r="AU451" s="229" t="s">
        <v>83</v>
      </c>
      <c r="AV451" s="13" t="s">
        <v>81</v>
      </c>
      <c r="AW451" s="13" t="s">
        <v>30</v>
      </c>
      <c r="AX451" s="13" t="s">
        <v>73</v>
      </c>
      <c r="AY451" s="229" t="s">
        <v>144</v>
      </c>
    </row>
    <row r="452" spans="1:65" s="14" customFormat="1" ht="11.25">
      <c r="B452" s="230"/>
      <c r="C452" s="231"/>
      <c r="D452" s="221" t="s">
        <v>152</v>
      </c>
      <c r="E452" s="232" t="s">
        <v>1</v>
      </c>
      <c r="F452" s="233" t="s">
        <v>1023</v>
      </c>
      <c r="G452" s="231"/>
      <c r="H452" s="234">
        <v>9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152</v>
      </c>
      <c r="AU452" s="240" t="s">
        <v>83</v>
      </c>
      <c r="AV452" s="14" t="s">
        <v>83</v>
      </c>
      <c r="AW452" s="14" t="s">
        <v>30</v>
      </c>
      <c r="AX452" s="14" t="s">
        <v>73</v>
      </c>
      <c r="AY452" s="240" t="s">
        <v>144</v>
      </c>
    </row>
    <row r="453" spans="1:65" s="14" customFormat="1" ht="11.25">
      <c r="B453" s="230"/>
      <c r="C453" s="231"/>
      <c r="D453" s="221" t="s">
        <v>152</v>
      </c>
      <c r="E453" s="232" t="s">
        <v>1</v>
      </c>
      <c r="F453" s="233" t="s">
        <v>1024</v>
      </c>
      <c r="G453" s="231"/>
      <c r="H453" s="234">
        <v>9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152</v>
      </c>
      <c r="AU453" s="240" t="s">
        <v>83</v>
      </c>
      <c r="AV453" s="14" t="s">
        <v>83</v>
      </c>
      <c r="AW453" s="14" t="s">
        <v>30</v>
      </c>
      <c r="AX453" s="14" t="s">
        <v>73</v>
      </c>
      <c r="AY453" s="240" t="s">
        <v>144</v>
      </c>
    </row>
    <row r="454" spans="1:65" s="16" customFormat="1" ht="11.25">
      <c r="B454" s="268"/>
      <c r="C454" s="269"/>
      <c r="D454" s="221" t="s">
        <v>152</v>
      </c>
      <c r="E454" s="270" t="s">
        <v>1</v>
      </c>
      <c r="F454" s="271" t="s">
        <v>769</v>
      </c>
      <c r="G454" s="269"/>
      <c r="H454" s="272">
        <v>18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AT454" s="278" t="s">
        <v>152</v>
      </c>
      <c r="AU454" s="278" t="s">
        <v>83</v>
      </c>
      <c r="AV454" s="16" t="s">
        <v>160</v>
      </c>
      <c r="AW454" s="16" t="s">
        <v>30</v>
      </c>
      <c r="AX454" s="16" t="s">
        <v>73</v>
      </c>
      <c r="AY454" s="278" t="s">
        <v>144</v>
      </c>
    </row>
    <row r="455" spans="1:65" s="15" customFormat="1" ht="11.25">
      <c r="B455" s="241"/>
      <c r="C455" s="242"/>
      <c r="D455" s="221" t="s">
        <v>152</v>
      </c>
      <c r="E455" s="243" t="s">
        <v>1</v>
      </c>
      <c r="F455" s="244" t="s">
        <v>155</v>
      </c>
      <c r="G455" s="242"/>
      <c r="H455" s="245">
        <v>18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AT455" s="251" t="s">
        <v>152</v>
      </c>
      <c r="AU455" s="251" t="s">
        <v>83</v>
      </c>
      <c r="AV455" s="15" t="s">
        <v>150</v>
      </c>
      <c r="AW455" s="15" t="s">
        <v>30</v>
      </c>
      <c r="AX455" s="15" t="s">
        <v>81</v>
      </c>
      <c r="AY455" s="251" t="s">
        <v>144</v>
      </c>
    </row>
    <row r="456" spans="1:65" s="2" customFormat="1" ht="16.5" customHeight="1">
      <c r="A456" s="35"/>
      <c r="B456" s="36"/>
      <c r="C456" s="205" t="s">
        <v>265</v>
      </c>
      <c r="D456" s="205" t="s">
        <v>146</v>
      </c>
      <c r="E456" s="206" t="s">
        <v>946</v>
      </c>
      <c r="F456" s="207" t="s">
        <v>947</v>
      </c>
      <c r="G456" s="208" t="s">
        <v>264</v>
      </c>
      <c r="H456" s="209">
        <v>151</v>
      </c>
      <c r="I456" s="210"/>
      <c r="J456" s="211">
        <f>ROUND(I456*H456,2)</f>
        <v>0</v>
      </c>
      <c r="K456" s="212"/>
      <c r="L456" s="40"/>
      <c r="M456" s="213" t="s">
        <v>1</v>
      </c>
      <c r="N456" s="214" t="s">
        <v>38</v>
      </c>
      <c r="O456" s="72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17" t="s">
        <v>150</v>
      </c>
      <c r="AT456" s="217" t="s">
        <v>146</v>
      </c>
      <c r="AU456" s="217" t="s">
        <v>83</v>
      </c>
      <c r="AY456" s="18" t="s">
        <v>144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81</v>
      </c>
      <c r="BK456" s="218">
        <f>ROUND(I456*H456,2)</f>
        <v>0</v>
      </c>
      <c r="BL456" s="18" t="s">
        <v>150</v>
      </c>
      <c r="BM456" s="217" t="s">
        <v>667</v>
      </c>
    </row>
    <row r="457" spans="1:65" s="13" customFormat="1" ht="11.25">
      <c r="B457" s="219"/>
      <c r="C457" s="220"/>
      <c r="D457" s="221" t="s">
        <v>152</v>
      </c>
      <c r="E457" s="222" t="s">
        <v>1</v>
      </c>
      <c r="F457" s="223" t="s">
        <v>948</v>
      </c>
      <c r="G457" s="220"/>
      <c r="H457" s="222" t="s">
        <v>1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152</v>
      </c>
      <c r="AU457" s="229" t="s">
        <v>83</v>
      </c>
      <c r="AV457" s="13" t="s">
        <v>81</v>
      </c>
      <c r="AW457" s="13" t="s">
        <v>30</v>
      </c>
      <c r="AX457" s="13" t="s">
        <v>73</v>
      </c>
      <c r="AY457" s="229" t="s">
        <v>144</v>
      </c>
    </row>
    <row r="458" spans="1:65" s="13" customFormat="1" ht="11.25">
      <c r="B458" s="219"/>
      <c r="C458" s="220"/>
      <c r="D458" s="221" t="s">
        <v>152</v>
      </c>
      <c r="E458" s="222" t="s">
        <v>1</v>
      </c>
      <c r="F458" s="223" t="s">
        <v>949</v>
      </c>
      <c r="G458" s="220"/>
      <c r="H458" s="222" t="s">
        <v>1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152</v>
      </c>
      <c r="AU458" s="229" t="s">
        <v>83</v>
      </c>
      <c r="AV458" s="13" t="s">
        <v>81</v>
      </c>
      <c r="AW458" s="13" t="s">
        <v>30</v>
      </c>
      <c r="AX458" s="13" t="s">
        <v>73</v>
      </c>
      <c r="AY458" s="229" t="s">
        <v>144</v>
      </c>
    </row>
    <row r="459" spans="1:65" s="13" customFormat="1" ht="11.25">
      <c r="B459" s="219"/>
      <c r="C459" s="220"/>
      <c r="D459" s="221" t="s">
        <v>152</v>
      </c>
      <c r="E459" s="222" t="s">
        <v>1</v>
      </c>
      <c r="F459" s="223" t="s">
        <v>815</v>
      </c>
      <c r="G459" s="220"/>
      <c r="H459" s="222" t="s">
        <v>1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152</v>
      </c>
      <c r="AU459" s="229" t="s">
        <v>83</v>
      </c>
      <c r="AV459" s="13" t="s">
        <v>81</v>
      </c>
      <c r="AW459" s="13" t="s">
        <v>30</v>
      </c>
      <c r="AX459" s="13" t="s">
        <v>73</v>
      </c>
      <c r="AY459" s="229" t="s">
        <v>144</v>
      </c>
    </row>
    <row r="460" spans="1:65" s="14" customFormat="1" ht="11.25">
      <c r="B460" s="230"/>
      <c r="C460" s="231"/>
      <c r="D460" s="221" t="s">
        <v>152</v>
      </c>
      <c r="E460" s="232" t="s">
        <v>1</v>
      </c>
      <c r="F460" s="233" t="s">
        <v>950</v>
      </c>
      <c r="G460" s="231"/>
      <c r="H460" s="234">
        <v>151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152</v>
      </c>
      <c r="AU460" s="240" t="s">
        <v>83</v>
      </c>
      <c r="AV460" s="14" t="s">
        <v>83</v>
      </c>
      <c r="AW460" s="14" t="s">
        <v>30</v>
      </c>
      <c r="AX460" s="14" t="s">
        <v>73</v>
      </c>
      <c r="AY460" s="240" t="s">
        <v>144</v>
      </c>
    </row>
    <row r="461" spans="1:65" s="15" customFormat="1" ht="11.25">
      <c r="B461" s="241"/>
      <c r="C461" s="242"/>
      <c r="D461" s="221" t="s">
        <v>152</v>
      </c>
      <c r="E461" s="243" t="s">
        <v>1</v>
      </c>
      <c r="F461" s="244" t="s">
        <v>155</v>
      </c>
      <c r="G461" s="242"/>
      <c r="H461" s="245">
        <v>151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AT461" s="251" t="s">
        <v>152</v>
      </c>
      <c r="AU461" s="251" t="s">
        <v>83</v>
      </c>
      <c r="AV461" s="15" t="s">
        <v>150</v>
      </c>
      <c r="AW461" s="15" t="s">
        <v>30</v>
      </c>
      <c r="AX461" s="15" t="s">
        <v>81</v>
      </c>
      <c r="AY461" s="251" t="s">
        <v>144</v>
      </c>
    </row>
    <row r="462" spans="1:65" s="2" customFormat="1" ht="16.5" customHeight="1">
      <c r="A462" s="35"/>
      <c r="B462" s="36"/>
      <c r="C462" s="205" t="s">
        <v>381</v>
      </c>
      <c r="D462" s="205" t="s">
        <v>146</v>
      </c>
      <c r="E462" s="206" t="s">
        <v>717</v>
      </c>
      <c r="F462" s="207" t="s">
        <v>952</v>
      </c>
      <c r="G462" s="208" t="s">
        <v>264</v>
      </c>
      <c r="H462" s="209">
        <v>151</v>
      </c>
      <c r="I462" s="210"/>
      <c r="J462" s="211">
        <f>ROUND(I462*H462,2)</f>
        <v>0</v>
      </c>
      <c r="K462" s="212"/>
      <c r="L462" s="40"/>
      <c r="M462" s="213" t="s">
        <v>1</v>
      </c>
      <c r="N462" s="214" t="s">
        <v>38</v>
      </c>
      <c r="O462" s="72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17" t="s">
        <v>150</v>
      </c>
      <c r="AT462" s="217" t="s">
        <v>146</v>
      </c>
      <c r="AU462" s="217" t="s">
        <v>83</v>
      </c>
      <c r="AY462" s="18" t="s">
        <v>144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81</v>
      </c>
      <c r="BK462" s="218">
        <f>ROUND(I462*H462,2)</f>
        <v>0</v>
      </c>
      <c r="BL462" s="18" t="s">
        <v>150</v>
      </c>
      <c r="BM462" s="217" t="s">
        <v>672</v>
      </c>
    </row>
    <row r="463" spans="1:65" s="13" customFormat="1" ht="11.25">
      <c r="B463" s="219"/>
      <c r="C463" s="220"/>
      <c r="D463" s="221" t="s">
        <v>152</v>
      </c>
      <c r="E463" s="222" t="s">
        <v>1</v>
      </c>
      <c r="F463" s="223" t="s">
        <v>953</v>
      </c>
      <c r="G463" s="220"/>
      <c r="H463" s="222" t="s">
        <v>1</v>
      </c>
      <c r="I463" s="224"/>
      <c r="J463" s="220"/>
      <c r="K463" s="220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152</v>
      </c>
      <c r="AU463" s="229" t="s">
        <v>83</v>
      </c>
      <c r="AV463" s="13" t="s">
        <v>81</v>
      </c>
      <c r="AW463" s="13" t="s">
        <v>30</v>
      </c>
      <c r="AX463" s="13" t="s">
        <v>73</v>
      </c>
      <c r="AY463" s="229" t="s">
        <v>144</v>
      </c>
    </row>
    <row r="464" spans="1:65" s="13" customFormat="1" ht="11.25">
      <c r="B464" s="219"/>
      <c r="C464" s="220"/>
      <c r="D464" s="221" t="s">
        <v>152</v>
      </c>
      <c r="E464" s="222" t="s">
        <v>1</v>
      </c>
      <c r="F464" s="223" t="s">
        <v>815</v>
      </c>
      <c r="G464" s="220"/>
      <c r="H464" s="222" t="s">
        <v>1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152</v>
      </c>
      <c r="AU464" s="229" t="s">
        <v>83</v>
      </c>
      <c r="AV464" s="13" t="s">
        <v>81</v>
      </c>
      <c r="AW464" s="13" t="s">
        <v>30</v>
      </c>
      <c r="AX464" s="13" t="s">
        <v>73</v>
      </c>
      <c r="AY464" s="229" t="s">
        <v>144</v>
      </c>
    </row>
    <row r="465" spans="1:65" s="14" customFormat="1" ht="11.25">
      <c r="B465" s="230"/>
      <c r="C465" s="231"/>
      <c r="D465" s="221" t="s">
        <v>152</v>
      </c>
      <c r="E465" s="232" t="s">
        <v>1</v>
      </c>
      <c r="F465" s="233" t="s">
        <v>888</v>
      </c>
      <c r="G465" s="231"/>
      <c r="H465" s="234">
        <v>151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152</v>
      </c>
      <c r="AU465" s="240" t="s">
        <v>83</v>
      </c>
      <c r="AV465" s="14" t="s">
        <v>83</v>
      </c>
      <c r="AW465" s="14" t="s">
        <v>30</v>
      </c>
      <c r="AX465" s="14" t="s">
        <v>73</v>
      </c>
      <c r="AY465" s="240" t="s">
        <v>144</v>
      </c>
    </row>
    <row r="466" spans="1:65" s="15" customFormat="1" ht="11.25">
      <c r="B466" s="241"/>
      <c r="C466" s="242"/>
      <c r="D466" s="221" t="s">
        <v>152</v>
      </c>
      <c r="E466" s="243" t="s">
        <v>1</v>
      </c>
      <c r="F466" s="244" t="s">
        <v>155</v>
      </c>
      <c r="G466" s="242"/>
      <c r="H466" s="245">
        <v>151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AT466" s="251" t="s">
        <v>152</v>
      </c>
      <c r="AU466" s="251" t="s">
        <v>83</v>
      </c>
      <c r="AV466" s="15" t="s">
        <v>150</v>
      </c>
      <c r="AW466" s="15" t="s">
        <v>30</v>
      </c>
      <c r="AX466" s="15" t="s">
        <v>81</v>
      </c>
      <c r="AY466" s="251" t="s">
        <v>144</v>
      </c>
    </row>
    <row r="467" spans="1:65" s="2" customFormat="1" ht="16.5" customHeight="1">
      <c r="A467" s="35"/>
      <c r="B467" s="36"/>
      <c r="C467" s="205" t="s">
        <v>274</v>
      </c>
      <c r="D467" s="205" t="s">
        <v>146</v>
      </c>
      <c r="E467" s="206" t="s">
        <v>720</v>
      </c>
      <c r="F467" s="207" t="s">
        <v>954</v>
      </c>
      <c r="G467" s="208" t="s">
        <v>424</v>
      </c>
      <c r="H467" s="209">
        <v>1</v>
      </c>
      <c r="I467" s="210"/>
      <c r="J467" s="211">
        <f>ROUND(I467*H467,2)</f>
        <v>0</v>
      </c>
      <c r="K467" s="212"/>
      <c r="L467" s="40"/>
      <c r="M467" s="213" t="s">
        <v>1</v>
      </c>
      <c r="N467" s="214" t="s">
        <v>38</v>
      </c>
      <c r="O467" s="72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17" t="s">
        <v>150</v>
      </c>
      <c r="AT467" s="217" t="s">
        <v>146</v>
      </c>
      <c r="AU467" s="217" t="s">
        <v>83</v>
      </c>
      <c r="AY467" s="18" t="s">
        <v>144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8" t="s">
        <v>81</v>
      </c>
      <c r="BK467" s="218">
        <f>ROUND(I467*H467,2)</f>
        <v>0</v>
      </c>
      <c r="BL467" s="18" t="s">
        <v>150</v>
      </c>
      <c r="BM467" s="217" t="s">
        <v>376</v>
      </c>
    </row>
    <row r="468" spans="1:65" s="13" customFormat="1" ht="11.25">
      <c r="B468" s="219"/>
      <c r="C468" s="220"/>
      <c r="D468" s="221" t="s">
        <v>152</v>
      </c>
      <c r="E468" s="222" t="s">
        <v>1</v>
      </c>
      <c r="F468" s="223" t="s">
        <v>955</v>
      </c>
      <c r="G468" s="220"/>
      <c r="H468" s="222" t="s">
        <v>1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152</v>
      </c>
      <c r="AU468" s="229" t="s">
        <v>83</v>
      </c>
      <c r="AV468" s="13" t="s">
        <v>81</v>
      </c>
      <c r="AW468" s="13" t="s">
        <v>30</v>
      </c>
      <c r="AX468" s="13" t="s">
        <v>73</v>
      </c>
      <c r="AY468" s="229" t="s">
        <v>144</v>
      </c>
    </row>
    <row r="469" spans="1:65" s="14" customFormat="1" ht="11.25">
      <c r="B469" s="230"/>
      <c r="C469" s="231"/>
      <c r="D469" s="221" t="s">
        <v>152</v>
      </c>
      <c r="E469" s="232" t="s">
        <v>1</v>
      </c>
      <c r="F469" s="233" t="s">
        <v>81</v>
      </c>
      <c r="G469" s="231"/>
      <c r="H469" s="234">
        <v>1</v>
      </c>
      <c r="I469" s="235"/>
      <c r="J469" s="231"/>
      <c r="K469" s="231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152</v>
      </c>
      <c r="AU469" s="240" t="s">
        <v>83</v>
      </c>
      <c r="AV469" s="14" t="s">
        <v>83</v>
      </c>
      <c r="AW469" s="14" t="s">
        <v>30</v>
      </c>
      <c r="AX469" s="14" t="s">
        <v>73</v>
      </c>
      <c r="AY469" s="240" t="s">
        <v>144</v>
      </c>
    </row>
    <row r="470" spans="1:65" s="15" customFormat="1" ht="11.25">
      <c r="B470" s="241"/>
      <c r="C470" s="242"/>
      <c r="D470" s="221" t="s">
        <v>152</v>
      </c>
      <c r="E470" s="243" t="s">
        <v>1</v>
      </c>
      <c r="F470" s="244" t="s">
        <v>155</v>
      </c>
      <c r="G470" s="242"/>
      <c r="H470" s="245">
        <v>1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AT470" s="251" t="s">
        <v>152</v>
      </c>
      <c r="AU470" s="251" t="s">
        <v>83</v>
      </c>
      <c r="AV470" s="15" t="s">
        <v>150</v>
      </c>
      <c r="AW470" s="15" t="s">
        <v>30</v>
      </c>
      <c r="AX470" s="15" t="s">
        <v>81</v>
      </c>
      <c r="AY470" s="251" t="s">
        <v>144</v>
      </c>
    </row>
    <row r="471" spans="1:65" s="12" customFormat="1" ht="22.9" customHeight="1">
      <c r="B471" s="189"/>
      <c r="C471" s="190"/>
      <c r="D471" s="191" t="s">
        <v>72</v>
      </c>
      <c r="E471" s="203" t="s">
        <v>199</v>
      </c>
      <c r="F471" s="203" t="s">
        <v>478</v>
      </c>
      <c r="G471" s="190"/>
      <c r="H471" s="190"/>
      <c r="I471" s="193"/>
      <c r="J471" s="204">
        <f>BK471</f>
        <v>0</v>
      </c>
      <c r="K471" s="190"/>
      <c r="L471" s="195"/>
      <c r="M471" s="196"/>
      <c r="N471" s="197"/>
      <c r="O471" s="197"/>
      <c r="P471" s="198">
        <v>0</v>
      </c>
      <c r="Q471" s="197"/>
      <c r="R471" s="198">
        <v>0</v>
      </c>
      <c r="S471" s="197"/>
      <c r="T471" s="199">
        <v>0</v>
      </c>
      <c r="AR471" s="200" t="s">
        <v>81</v>
      </c>
      <c r="AT471" s="201" t="s">
        <v>72</v>
      </c>
      <c r="AU471" s="201" t="s">
        <v>81</v>
      </c>
      <c r="AY471" s="200" t="s">
        <v>144</v>
      </c>
      <c r="BK471" s="202">
        <v>0</v>
      </c>
    </row>
    <row r="472" spans="1:65" s="12" customFormat="1" ht="22.9" customHeight="1">
      <c r="B472" s="189"/>
      <c r="C472" s="190"/>
      <c r="D472" s="191" t="s">
        <v>72</v>
      </c>
      <c r="E472" s="203" t="s">
        <v>726</v>
      </c>
      <c r="F472" s="203" t="s">
        <v>544</v>
      </c>
      <c r="G472" s="190"/>
      <c r="H472" s="190"/>
      <c r="I472" s="193"/>
      <c r="J472" s="204">
        <f>BK472</f>
        <v>0</v>
      </c>
      <c r="K472" s="190"/>
      <c r="L472" s="195"/>
      <c r="M472" s="196"/>
      <c r="N472" s="197"/>
      <c r="O472" s="197"/>
      <c r="P472" s="198">
        <f>P473</f>
        <v>0</v>
      </c>
      <c r="Q472" s="197"/>
      <c r="R472" s="198">
        <f>R473</f>
        <v>0</v>
      </c>
      <c r="S472" s="197"/>
      <c r="T472" s="199">
        <f>T473</f>
        <v>0</v>
      </c>
      <c r="AR472" s="200" t="s">
        <v>81</v>
      </c>
      <c r="AT472" s="201" t="s">
        <v>72</v>
      </c>
      <c r="AU472" s="201" t="s">
        <v>81</v>
      </c>
      <c r="AY472" s="200" t="s">
        <v>144</v>
      </c>
      <c r="BK472" s="202">
        <f>BK473</f>
        <v>0</v>
      </c>
    </row>
    <row r="473" spans="1:65" s="2" customFormat="1" ht="21.75" customHeight="1">
      <c r="A473" s="35"/>
      <c r="B473" s="36"/>
      <c r="C473" s="205" t="s">
        <v>392</v>
      </c>
      <c r="D473" s="205" t="s">
        <v>146</v>
      </c>
      <c r="E473" s="206" t="s">
        <v>552</v>
      </c>
      <c r="F473" s="207" t="s">
        <v>553</v>
      </c>
      <c r="G473" s="208" t="s">
        <v>216</v>
      </c>
      <c r="H473" s="209">
        <v>97.146000000000001</v>
      </c>
      <c r="I473" s="210"/>
      <c r="J473" s="211">
        <f>ROUND(I473*H473,2)</f>
        <v>0</v>
      </c>
      <c r="K473" s="212"/>
      <c r="L473" s="40"/>
      <c r="M473" s="263" t="s">
        <v>1</v>
      </c>
      <c r="N473" s="264" t="s">
        <v>38</v>
      </c>
      <c r="O473" s="265"/>
      <c r="P473" s="266">
        <f>O473*H473</f>
        <v>0</v>
      </c>
      <c r="Q473" s="266">
        <v>0</v>
      </c>
      <c r="R473" s="266">
        <f>Q473*H473</f>
        <v>0</v>
      </c>
      <c r="S473" s="266">
        <v>0</v>
      </c>
      <c r="T473" s="26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17" t="s">
        <v>150</v>
      </c>
      <c r="AT473" s="217" t="s">
        <v>146</v>
      </c>
      <c r="AU473" s="217" t="s">
        <v>83</v>
      </c>
      <c r="AY473" s="18" t="s">
        <v>144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8" t="s">
        <v>81</v>
      </c>
      <c r="BK473" s="218">
        <f>ROUND(I473*H473,2)</f>
        <v>0</v>
      </c>
      <c r="BL473" s="18" t="s">
        <v>150</v>
      </c>
      <c r="BM473" s="217" t="s">
        <v>399</v>
      </c>
    </row>
    <row r="474" spans="1:65" s="2" customFormat="1" ht="6.95" customHeight="1">
      <c r="A474" s="35"/>
      <c r="B474" s="55"/>
      <c r="C474" s="56"/>
      <c r="D474" s="56"/>
      <c r="E474" s="56"/>
      <c r="F474" s="56"/>
      <c r="G474" s="56"/>
      <c r="H474" s="56"/>
      <c r="I474" s="153"/>
      <c r="J474" s="56"/>
      <c r="K474" s="56"/>
      <c r="L474" s="40"/>
      <c r="M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</row>
  </sheetData>
  <sheetProtection algorithmName="SHA-512" hashValue="kE0TLtL/3jtJ7bG97wfpMnlNLpxvrVxd5psExsVIVofFQ7XZo5FBHtQctEwdZGJTtW6wynqYf3r80Pix+4tgIQ==" saltValue="afEirOxO4iuZwANdtWmZE+udMS+1XqC0X9ewbWB05H1sE1Cvh9lBi5+XwvMYT/EDljTefDzRrKW8iwee3lepJQ==" spinCount="100000" sheet="1" objects="1" scenarios="1" formatColumns="0" formatRows="0" autoFilter="0"/>
  <autoFilter ref="C122:K47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98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1025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ROUND((SUM(BE122:BE278)),  2)</f>
        <v>0</v>
      </c>
      <c r="G33" s="35"/>
      <c r="H33" s="35"/>
      <c r="I33" s="132">
        <v>0.21</v>
      </c>
      <c r="J33" s="131">
        <f>ROUND(((SUM(BE122:BE278))*I33),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ROUND((SUM(BF122:BF278)),  2)</f>
        <v>0</v>
      </c>
      <c r="G34" s="35"/>
      <c r="H34" s="35"/>
      <c r="I34" s="132">
        <v>0.15</v>
      </c>
      <c r="J34" s="131">
        <f>ROUND(((SUM(BF122:BF278))*I34),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ROUND((SUM(BG122:BG278)),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ROUND((SUM(BH122:BH278)),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ROUND((SUM(BI122:BI278)),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E- 04-2 - Přípojky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J123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J124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J213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124</v>
      </c>
      <c r="E100" s="172"/>
      <c r="F100" s="172"/>
      <c r="G100" s="172"/>
      <c r="H100" s="172"/>
      <c r="I100" s="173"/>
      <c r="J100" s="174">
        <f>J218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126</v>
      </c>
      <c r="E101" s="172"/>
      <c r="F101" s="172"/>
      <c r="G101" s="172"/>
      <c r="H101" s="172"/>
      <c r="I101" s="173"/>
      <c r="J101" s="174">
        <f>J224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556</v>
      </c>
      <c r="E102" s="172"/>
      <c r="F102" s="172"/>
      <c r="G102" s="172"/>
      <c r="H102" s="172"/>
      <c r="I102" s="173"/>
      <c r="J102" s="174">
        <f>J275</f>
        <v>0</v>
      </c>
      <c r="K102" s="170"/>
      <c r="L102" s="175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16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3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56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129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35" t="str">
        <f>E7</f>
        <v>Výstavba tdi Za Střelnicí III, Lanškroun 999</v>
      </c>
      <c r="F112" s="336"/>
      <c r="G112" s="336"/>
      <c r="H112" s="336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114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91" t="str">
        <f>E9</f>
        <v>III. E- 04-2 - Přípojky</v>
      </c>
      <c r="F114" s="337"/>
      <c r="G114" s="337"/>
      <c r="H114" s="3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118" t="s">
        <v>22</v>
      </c>
      <c r="J116" s="67" t="str">
        <f>IF(J12="","",J12)</f>
        <v>27. 12. 2019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118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118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76"/>
      <c r="B121" s="177"/>
      <c r="C121" s="178" t="s">
        <v>130</v>
      </c>
      <c r="D121" s="179" t="s">
        <v>58</v>
      </c>
      <c r="E121" s="179" t="s">
        <v>54</v>
      </c>
      <c r="F121" s="179" t="s">
        <v>55</v>
      </c>
      <c r="G121" s="179" t="s">
        <v>131</v>
      </c>
      <c r="H121" s="179" t="s">
        <v>132</v>
      </c>
      <c r="I121" s="180" t="s">
        <v>133</v>
      </c>
      <c r="J121" s="181" t="s">
        <v>118</v>
      </c>
      <c r="K121" s="182" t="s">
        <v>134</v>
      </c>
      <c r="L121" s="183"/>
      <c r="M121" s="76" t="s">
        <v>1</v>
      </c>
      <c r="N121" s="77" t="s">
        <v>37</v>
      </c>
      <c r="O121" s="77" t="s">
        <v>135</v>
      </c>
      <c r="P121" s="77" t="s">
        <v>136</v>
      </c>
      <c r="Q121" s="77" t="s">
        <v>137</v>
      </c>
      <c r="R121" s="77" t="s">
        <v>138</v>
      </c>
      <c r="S121" s="77" t="s">
        <v>139</v>
      </c>
      <c r="T121" s="78" t="s">
        <v>140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</row>
    <row r="122" spans="1:65" s="2" customFormat="1" ht="22.9" customHeight="1">
      <c r="A122" s="35"/>
      <c r="B122" s="36"/>
      <c r="C122" s="83" t="s">
        <v>141</v>
      </c>
      <c r="D122" s="37"/>
      <c r="E122" s="37"/>
      <c r="F122" s="37"/>
      <c r="G122" s="37"/>
      <c r="H122" s="37"/>
      <c r="I122" s="116"/>
      <c r="J122" s="184">
        <f>BK122</f>
        <v>0</v>
      </c>
      <c r="K122" s="37"/>
      <c r="L122" s="40"/>
      <c r="M122" s="79"/>
      <c r="N122" s="185"/>
      <c r="O122" s="80"/>
      <c r="P122" s="186">
        <f>P123</f>
        <v>0</v>
      </c>
      <c r="Q122" s="80"/>
      <c r="R122" s="186">
        <f>R123</f>
        <v>0</v>
      </c>
      <c r="S122" s="80"/>
      <c r="T122" s="18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120</v>
      </c>
      <c r="BK122" s="188">
        <f>BK123</f>
        <v>0</v>
      </c>
    </row>
    <row r="123" spans="1:65" s="12" customFormat="1" ht="25.9" customHeight="1">
      <c r="B123" s="189"/>
      <c r="C123" s="190"/>
      <c r="D123" s="191" t="s">
        <v>72</v>
      </c>
      <c r="E123" s="192" t="s">
        <v>142</v>
      </c>
      <c r="F123" s="192" t="s">
        <v>143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P124+P213+P218+P224+P275</f>
        <v>0</v>
      </c>
      <c r="Q123" s="197"/>
      <c r="R123" s="198">
        <f>R124+R213+R218+R224+R275</f>
        <v>0</v>
      </c>
      <c r="S123" s="197"/>
      <c r="T123" s="199">
        <f>T124+T213+T218+T224+T275</f>
        <v>0</v>
      </c>
      <c r="AR123" s="200" t="s">
        <v>81</v>
      </c>
      <c r="AT123" s="201" t="s">
        <v>72</v>
      </c>
      <c r="AU123" s="201" t="s">
        <v>73</v>
      </c>
      <c r="AY123" s="200" t="s">
        <v>144</v>
      </c>
      <c r="BK123" s="202">
        <f>BK124+BK213+BK218+BK224+BK275</f>
        <v>0</v>
      </c>
    </row>
    <row r="124" spans="1:65" s="12" customFormat="1" ht="22.9" customHeight="1">
      <c r="B124" s="189"/>
      <c r="C124" s="190"/>
      <c r="D124" s="191" t="s">
        <v>72</v>
      </c>
      <c r="E124" s="203" t="s">
        <v>81</v>
      </c>
      <c r="F124" s="203" t="s">
        <v>145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SUM(P125:P212)</f>
        <v>0</v>
      </c>
      <c r="Q124" s="197"/>
      <c r="R124" s="198">
        <f>SUM(R125:R212)</f>
        <v>0</v>
      </c>
      <c r="S124" s="197"/>
      <c r="T124" s="199">
        <f>SUM(T125:T212)</f>
        <v>0</v>
      </c>
      <c r="AR124" s="200" t="s">
        <v>81</v>
      </c>
      <c r="AT124" s="201" t="s">
        <v>72</v>
      </c>
      <c r="AU124" s="201" t="s">
        <v>81</v>
      </c>
      <c r="AY124" s="200" t="s">
        <v>144</v>
      </c>
      <c r="BK124" s="202">
        <f>SUM(BK125:BK212)</f>
        <v>0</v>
      </c>
    </row>
    <row r="125" spans="1:65" s="2" customFormat="1" ht="21.75" customHeight="1">
      <c r="A125" s="35"/>
      <c r="B125" s="36"/>
      <c r="C125" s="205" t="s">
        <v>81</v>
      </c>
      <c r="D125" s="205" t="s">
        <v>146</v>
      </c>
      <c r="E125" s="206" t="s">
        <v>728</v>
      </c>
      <c r="F125" s="207" t="s">
        <v>729</v>
      </c>
      <c r="G125" s="208" t="s">
        <v>730</v>
      </c>
      <c r="H125" s="209">
        <v>60</v>
      </c>
      <c r="I125" s="210"/>
      <c r="J125" s="211">
        <f>ROUND(I125*H125,2)</f>
        <v>0</v>
      </c>
      <c r="K125" s="212"/>
      <c r="L125" s="40"/>
      <c r="M125" s="213" t="s">
        <v>1</v>
      </c>
      <c r="N125" s="214" t="s">
        <v>38</v>
      </c>
      <c r="O125" s="72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150</v>
      </c>
      <c r="AT125" s="217" t="s">
        <v>146</v>
      </c>
      <c r="AU125" s="217" t="s">
        <v>83</v>
      </c>
      <c r="AY125" s="18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150</v>
      </c>
      <c r="BM125" s="217" t="s">
        <v>83</v>
      </c>
    </row>
    <row r="126" spans="1:65" s="14" customFormat="1" ht="11.25">
      <c r="B126" s="230"/>
      <c r="C126" s="231"/>
      <c r="D126" s="221" t="s">
        <v>152</v>
      </c>
      <c r="E126" s="232" t="s">
        <v>1</v>
      </c>
      <c r="F126" s="233" t="s">
        <v>732</v>
      </c>
      <c r="G126" s="231"/>
      <c r="H126" s="234">
        <v>60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152</v>
      </c>
      <c r="AU126" s="240" t="s">
        <v>83</v>
      </c>
      <c r="AV126" s="14" t="s">
        <v>83</v>
      </c>
      <c r="AW126" s="14" t="s">
        <v>30</v>
      </c>
      <c r="AX126" s="14" t="s">
        <v>73</v>
      </c>
      <c r="AY126" s="240" t="s">
        <v>144</v>
      </c>
    </row>
    <row r="127" spans="1:65" s="15" customFormat="1" ht="11.25">
      <c r="B127" s="241"/>
      <c r="C127" s="242"/>
      <c r="D127" s="221" t="s">
        <v>152</v>
      </c>
      <c r="E127" s="243" t="s">
        <v>1</v>
      </c>
      <c r="F127" s="244" t="s">
        <v>155</v>
      </c>
      <c r="G127" s="242"/>
      <c r="H127" s="245">
        <v>60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AT127" s="251" t="s">
        <v>152</v>
      </c>
      <c r="AU127" s="251" t="s">
        <v>83</v>
      </c>
      <c r="AV127" s="15" t="s">
        <v>150</v>
      </c>
      <c r="AW127" s="15" t="s">
        <v>30</v>
      </c>
      <c r="AX127" s="15" t="s">
        <v>81</v>
      </c>
      <c r="AY127" s="251" t="s">
        <v>144</v>
      </c>
    </row>
    <row r="128" spans="1:65" s="2" customFormat="1" ht="21.75" customHeight="1">
      <c r="A128" s="35"/>
      <c r="B128" s="36"/>
      <c r="C128" s="205" t="s">
        <v>83</v>
      </c>
      <c r="D128" s="205" t="s">
        <v>146</v>
      </c>
      <c r="E128" s="206" t="s">
        <v>733</v>
      </c>
      <c r="F128" s="207" t="s">
        <v>734</v>
      </c>
      <c r="G128" s="208" t="s">
        <v>735</v>
      </c>
      <c r="H128" s="209">
        <v>5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38</v>
      </c>
      <c r="O128" s="72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150</v>
      </c>
      <c r="AT128" s="217" t="s">
        <v>146</v>
      </c>
      <c r="AU128" s="217" t="s">
        <v>83</v>
      </c>
      <c r="AY128" s="18" t="s">
        <v>144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81</v>
      </c>
      <c r="BK128" s="218">
        <f>ROUND(I128*H128,2)</f>
        <v>0</v>
      </c>
      <c r="BL128" s="18" t="s">
        <v>150</v>
      </c>
      <c r="BM128" s="217" t="s">
        <v>150</v>
      </c>
    </row>
    <row r="129" spans="1:65" s="13" customFormat="1" ht="11.25">
      <c r="B129" s="219"/>
      <c r="C129" s="220"/>
      <c r="D129" s="221" t="s">
        <v>152</v>
      </c>
      <c r="E129" s="222" t="s">
        <v>1</v>
      </c>
      <c r="F129" s="223" t="s">
        <v>1026</v>
      </c>
      <c r="G129" s="220"/>
      <c r="H129" s="222" t="s">
        <v>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152</v>
      </c>
      <c r="AU129" s="229" t="s">
        <v>83</v>
      </c>
      <c r="AV129" s="13" t="s">
        <v>81</v>
      </c>
      <c r="AW129" s="13" t="s">
        <v>30</v>
      </c>
      <c r="AX129" s="13" t="s">
        <v>73</v>
      </c>
      <c r="AY129" s="229" t="s">
        <v>144</v>
      </c>
    </row>
    <row r="130" spans="1:65" s="14" customFormat="1" ht="11.25">
      <c r="B130" s="230"/>
      <c r="C130" s="231"/>
      <c r="D130" s="221" t="s">
        <v>152</v>
      </c>
      <c r="E130" s="232" t="s">
        <v>1</v>
      </c>
      <c r="F130" s="233" t="s">
        <v>176</v>
      </c>
      <c r="G130" s="231"/>
      <c r="H130" s="234">
        <v>5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152</v>
      </c>
      <c r="AU130" s="240" t="s">
        <v>83</v>
      </c>
      <c r="AV130" s="14" t="s">
        <v>83</v>
      </c>
      <c r="AW130" s="14" t="s">
        <v>30</v>
      </c>
      <c r="AX130" s="14" t="s">
        <v>73</v>
      </c>
      <c r="AY130" s="240" t="s">
        <v>144</v>
      </c>
    </row>
    <row r="131" spans="1:65" s="15" customFormat="1" ht="11.25">
      <c r="B131" s="241"/>
      <c r="C131" s="242"/>
      <c r="D131" s="221" t="s">
        <v>152</v>
      </c>
      <c r="E131" s="243" t="s">
        <v>1</v>
      </c>
      <c r="F131" s="244" t="s">
        <v>155</v>
      </c>
      <c r="G131" s="242"/>
      <c r="H131" s="245">
        <v>5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152</v>
      </c>
      <c r="AU131" s="251" t="s">
        <v>83</v>
      </c>
      <c r="AV131" s="15" t="s">
        <v>150</v>
      </c>
      <c r="AW131" s="15" t="s">
        <v>30</v>
      </c>
      <c r="AX131" s="15" t="s">
        <v>81</v>
      </c>
      <c r="AY131" s="251" t="s">
        <v>144</v>
      </c>
    </row>
    <row r="132" spans="1:65" s="2" customFormat="1" ht="21.75" customHeight="1">
      <c r="A132" s="35"/>
      <c r="B132" s="36"/>
      <c r="C132" s="205" t="s">
        <v>160</v>
      </c>
      <c r="D132" s="205" t="s">
        <v>146</v>
      </c>
      <c r="E132" s="206" t="s">
        <v>1027</v>
      </c>
      <c r="F132" s="207" t="s">
        <v>1028</v>
      </c>
      <c r="G132" s="208" t="s">
        <v>149</v>
      </c>
      <c r="H132" s="209">
        <v>30.456</v>
      </c>
      <c r="I132" s="210"/>
      <c r="J132" s="211">
        <f>ROUND(I132*H132,2)</f>
        <v>0</v>
      </c>
      <c r="K132" s="212"/>
      <c r="L132" s="40"/>
      <c r="M132" s="213" t="s">
        <v>1</v>
      </c>
      <c r="N132" s="214" t="s">
        <v>38</v>
      </c>
      <c r="O132" s="72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150</v>
      </c>
      <c r="AT132" s="217" t="s">
        <v>146</v>
      </c>
      <c r="AU132" s="217" t="s">
        <v>83</v>
      </c>
      <c r="AY132" s="18" t="s">
        <v>144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81</v>
      </c>
      <c r="BK132" s="218">
        <f>ROUND(I132*H132,2)</f>
        <v>0</v>
      </c>
      <c r="BL132" s="18" t="s">
        <v>150</v>
      </c>
      <c r="BM132" s="217" t="s">
        <v>151</v>
      </c>
    </row>
    <row r="133" spans="1:65" s="13" customFormat="1" ht="11.25">
      <c r="B133" s="219"/>
      <c r="C133" s="220"/>
      <c r="D133" s="221" t="s">
        <v>152</v>
      </c>
      <c r="E133" s="222" t="s">
        <v>1</v>
      </c>
      <c r="F133" s="223" t="s">
        <v>800</v>
      </c>
      <c r="G133" s="220"/>
      <c r="H133" s="222" t="s">
        <v>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152</v>
      </c>
      <c r="AU133" s="229" t="s">
        <v>83</v>
      </c>
      <c r="AV133" s="13" t="s">
        <v>81</v>
      </c>
      <c r="AW133" s="13" t="s">
        <v>30</v>
      </c>
      <c r="AX133" s="13" t="s">
        <v>73</v>
      </c>
      <c r="AY133" s="229" t="s">
        <v>144</v>
      </c>
    </row>
    <row r="134" spans="1:65" s="13" customFormat="1" ht="11.25">
      <c r="B134" s="219"/>
      <c r="C134" s="220"/>
      <c r="D134" s="221" t="s">
        <v>152</v>
      </c>
      <c r="E134" s="222" t="s">
        <v>1</v>
      </c>
      <c r="F134" s="223" t="s">
        <v>1029</v>
      </c>
      <c r="G134" s="220"/>
      <c r="H134" s="222" t="s">
        <v>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152</v>
      </c>
      <c r="AU134" s="229" t="s">
        <v>83</v>
      </c>
      <c r="AV134" s="13" t="s">
        <v>81</v>
      </c>
      <c r="AW134" s="13" t="s">
        <v>30</v>
      </c>
      <c r="AX134" s="13" t="s">
        <v>73</v>
      </c>
      <c r="AY134" s="229" t="s">
        <v>144</v>
      </c>
    </row>
    <row r="135" spans="1:65" s="13" customFormat="1" ht="11.25">
      <c r="B135" s="219"/>
      <c r="C135" s="220"/>
      <c r="D135" s="221" t="s">
        <v>152</v>
      </c>
      <c r="E135" s="222" t="s">
        <v>1</v>
      </c>
      <c r="F135" s="223" t="s">
        <v>802</v>
      </c>
      <c r="G135" s="220"/>
      <c r="H135" s="222" t="s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152</v>
      </c>
      <c r="AU135" s="229" t="s">
        <v>83</v>
      </c>
      <c r="AV135" s="13" t="s">
        <v>81</v>
      </c>
      <c r="AW135" s="13" t="s">
        <v>30</v>
      </c>
      <c r="AX135" s="13" t="s">
        <v>73</v>
      </c>
      <c r="AY135" s="229" t="s">
        <v>144</v>
      </c>
    </row>
    <row r="136" spans="1:65" s="14" customFormat="1" ht="11.25">
      <c r="B136" s="230"/>
      <c r="C136" s="231"/>
      <c r="D136" s="221" t="s">
        <v>152</v>
      </c>
      <c r="E136" s="232" t="s">
        <v>1</v>
      </c>
      <c r="F136" s="233" t="s">
        <v>1030</v>
      </c>
      <c r="G136" s="231"/>
      <c r="H136" s="234">
        <v>291.06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152</v>
      </c>
      <c r="AU136" s="240" t="s">
        <v>83</v>
      </c>
      <c r="AV136" s="14" t="s">
        <v>83</v>
      </c>
      <c r="AW136" s="14" t="s">
        <v>30</v>
      </c>
      <c r="AX136" s="14" t="s">
        <v>73</v>
      </c>
      <c r="AY136" s="240" t="s">
        <v>144</v>
      </c>
    </row>
    <row r="137" spans="1:65" s="13" customFormat="1" ht="11.25">
      <c r="B137" s="219"/>
      <c r="C137" s="220"/>
      <c r="D137" s="221" t="s">
        <v>152</v>
      </c>
      <c r="E137" s="222" t="s">
        <v>1</v>
      </c>
      <c r="F137" s="223" t="s">
        <v>1031</v>
      </c>
      <c r="G137" s="220"/>
      <c r="H137" s="222" t="s">
        <v>1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152</v>
      </c>
      <c r="AU137" s="229" t="s">
        <v>83</v>
      </c>
      <c r="AV137" s="13" t="s">
        <v>81</v>
      </c>
      <c r="AW137" s="13" t="s">
        <v>30</v>
      </c>
      <c r="AX137" s="13" t="s">
        <v>73</v>
      </c>
      <c r="AY137" s="229" t="s">
        <v>144</v>
      </c>
    </row>
    <row r="138" spans="1:65" s="14" customFormat="1" ht="11.25">
      <c r="B138" s="230"/>
      <c r="C138" s="231"/>
      <c r="D138" s="221" t="s">
        <v>152</v>
      </c>
      <c r="E138" s="232" t="s">
        <v>1</v>
      </c>
      <c r="F138" s="233" t="s">
        <v>1032</v>
      </c>
      <c r="G138" s="231"/>
      <c r="H138" s="234">
        <v>13.5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152</v>
      </c>
      <c r="AU138" s="240" t="s">
        <v>83</v>
      </c>
      <c r="AV138" s="14" t="s">
        <v>83</v>
      </c>
      <c r="AW138" s="14" t="s">
        <v>30</v>
      </c>
      <c r="AX138" s="14" t="s">
        <v>73</v>
      </c>
      <c r="AY138" s="240" t="s">
        <v>144</v>
      </c>
    </row>
    <row r="139" spans="1:65" s="14" customFormat="1" ht="11.25">
      <c r="B139" s="230"/>
      <c r="C139" s="231"/>
      <c r="D139" s="221" t="s">
        <v>152</v>
      </c>
      <c r="E139" s="232" t="s">
        <v>1</v>
      </c>
      <c r="F139" s="233" t="s">
        <v>1033</v>
      </c>
      <c r="G139" s="231"/>
      <c r="H139" s="234">
        <v>30.456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152</v>
      </c>
      <c r="AU139" s="240" t="s">
        <v>83</v>
      </c>
      <c r="AV139" s="14" t="s">
        <v>83</v>
      </c>
      <c r="AW139" s="14" t="s">
        <v>30</v>
      </c>
      <c r="AX139" s="14" t="s">
        <v>73</v>
      </c>
      <c r="AY139" s="240" t="s">
        <v>144</v>
      </c>
    </row>
    <row r="140" spans="1:65" s="14" customFormat="1" ht="11.25">
      <c r="B140" s="230"/>
      <c r="C140" s="231"/>
      <c r="D140" s="221" t="s">
        <v>152</v>
      </c>
      <c r="E140" s="232" t="s">
        <v>1</v>
      </c>
      <c r="F140" s="233" t="s">
        <v>1034</v>
      </c>
      <c r="G140" s="231"/>
      <c r="H140" s="234">
        <v>30.456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152</v>
      </c>
      <c r="AU140" s="240" t="s">
        <v>83</v>
      </c>
      <c r="AV140" s="14" t="s">
        <v>83</v>
      </c>
      <c r="AW140" s="14" t="s">
        <v>30</v>
      </c>
      <c r="AX140" s="14" t="s">
        <v>81</v>
      </c>
      <c r="AY140" s="240" t="s">
        <v>144</v>
      </c>
    </row>
    <row r="141" spans="1:65" s="2" customFormat="1" ht="21.75" customHeight="1">
      <c r="A141" s="35"/>
      <c r="B141" s="36"/>
      <c r="C141" s="205" t="s">
        <v>150</v>
      </c>
      <c r="D141" s="205" t="s">
        <v>146</v>
      </c>
      <c r="E141" s="206" t="s">
        <v>576</v>
      </c>
      <c r="F141" s="207" t="s">
        <v>577</v>
      </c>
      <c r="G141" s="208" t="s">
        <v>149</v>
      </c>
      <c r="H141" s="209">
        <v>15.228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38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150</v>
      </c>
      <c r="AT141" s="217" t="s">
        <v>146</v>
      </c>
      <c r="AU141" s="217" t="s">
        <v>83</v>
      </c>
      <c r="AY141" s="18" t="s">
        <v>144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81</v>
      </c>
      <c r="BK141" s="218">
        <f>ROUND(I141*H141,2)</f>
        <v>0</v>
      </c>
      <c r="BL141" s="18" t="s">
        <v>150</v>
      </c>
      <c r="BM141" s="217" t="s">
        <v>158</v>
      </c>
    </row>
    <row r="142" spans="1:65" s="13" customFormat="1" ht="11.25">
      <c r="B142" s="219"/>
      <c r="C142" s="220"/>
      <c r="D142" s="221" t="s">
        <v>152</v>
      </c>
      <c r="E142" s="222" t="s">
        <v>1</v>
      </c>
      <c r="F142" s="223" t="s">
        <v>807</v>
      </c>
      <c r="G142" s="220"/>
      <c r="H142" s="222" t="s">
        <v>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152</v>
      </c>
      <c r="AU142" s="229" t="s">
        <v>83</v>
      </c>
      <c r="AV142" s="13" t="s">
        <v>81</v>
      </c>
      <c r="AW142" s="13" t="s">
        <v>30</v>
      </c>
      <c r="AX142" s="13" t="s">
        <v>73</v>
      </c>
      <c r="AY142" s="229" t="s">
        <v>144</v>
      </c>
    </row>
    <row r="143" spans="1:65" s="14" customFormat="1" ht="11.25">
      <c r="B143" s="230"/>
      <c r="C143" s="231"/>
      <c r="D143" s="221" t="s">
        <v>152</v>
      </c>
      <c r="E143" s="232" t="s">
        <v>1</v>
      </c>
      <c r="F143" s="233" t="s">
        <v>1035</v>
      </c>
      <c r="G143" s="231"/>
      <c r="H143" s="234">
        <v>15.228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152</v>
      </c>
      <c r="AU143" s="240" t="s">
        <v>83</v>
      </c>
      <c r="AV143" s="14" t="s">
        <v>83</v>
      </c>
      <c r="AW143" s="14" t="s">
        <v>30</v>
      </c>
      <c r="AX143" s="14" t="s">
        <v>73</v>
      </c>
      <c r="AY143" s="240" t="s">
        <v>144</v>
      </c>
    </row>
    <row r="144" spans="1:65" s="15" customFormat="1" ht="11.25">
      <c r="B144" s="241"/>
      <c r="C144" s="242"/>
      <c r="D144" s="221" t="s">
        <v>152</v>
      </c>
      <c r="E144" s="243" t="s">
        <v>1</v>
      </c>
      <c r="F144" s="244" t="s">
        <v>155</v>
      </c>
      <c r="G144" s="242"/>
      <c r="H144" s="245">
        <v>15.228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152</v>
      </c>
      <c r="AU144" s="251" t="s">
        <v>83</v>
      </c>
      <c r="AV144" s="15" t="s">
        <v>150</v>
      </c>
      <c r="AW144" s="15" t="s">
        <v>30</v>
      </c>
      <c r="AX144" s="15" t="s">
        <v>81</v>
      </c>
      <c r="AY144" s="251" t="s">
        <v>144</v>
      </c>
    </row>
    <row r="145" spans="1:65" s="2" customFormat="1" ht="21.75" customHeight="1">
      <c r="A145" s="35"/>
      <c r="B145" s="36"/>
      <c r="C145" s="205" t="s">
        <v>176</v>
      </c>
      <c r="D145" s="205" t="s">
        <v>146</v>
      </c>
      <c r="E145" s="206" t="s">
        <v>745</v>
      </c>
      <c r="F145" s="207" t="s">
        <v>746</v>
      </c>
      <c r="G145" s="208" t="s">
        <v>149</v>
      </c>
      <c r="H145" s="209">
        <v>274.10399999999998</v>
      </c>
      <c r="I145" s="210"/>
      <c r="J145" s="211">
        <f>ROUND(I145*H145,2)</f>
        <v>0</v>
      </c>
      <c r="K145" s="212"/>
      <c r="L145" s="40"/>
      <c r="M145" s="213" t="s">
        <v>1</v>
      </c>
      <c r="N145" s="214" t="s">
        <v>38</v>
      </c>
      <c r="O145" s="72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150</v>
      </c>
      <c r="AT145" s="217" t="s">
        <v>146</v>
      </c>
      <c r="AU145" s="217" t="s">
        <v>83</v>
      </c>
      <c r="AY145" s="18" t="s">
        <v>144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81</v>
      </c>
      <c r="BK145" s="218">
        <f>ROUND(I145*H145,2)</f>
        <v>0</v>
      </c>
      <c r="BL145" s="18" t="s">
        <v>150</v>
      </c>
      <c r="BM145" s="217" t="s">
        <v>163</v>
      </c>
    </row>
    <row r="146" spans="1:65" s="13" customFormat="1" ht="11.25">
      <c r="B146" s="219"/>
      <c r="C146" s="220"/>
      <c r="D146" s="221" t="s">
        <v>152</v>
      </c>
      <c r="E146" s="222" t="s">
        <v>1</v>
      </c>
      <c r="F146" s="223" t="s">
        <v>800</v>
      </c>
      <c r="G146" s="220"/>
      <c r="H146" s="222" t="s">
        <v>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152</v>
      </c>
      <c r="AU146" s="229" t="s">
        <v>83</v>
      </c>
      <c r="AV146" s="13" t="s">
        <v>81</v>
      </c>
      <c r="AW146" s="13" t="s">
        <v>30</v>
      </c>
      <c r="AX146" s="13" t="s">
        <v>73</v>
      </c>
      <c r="AY146" s="229" t="s">
        <v>144</v>
      </c>
    </row>
    <row r="147" spans="1:65" s="13" customFormat="1" ht="22.5">
      <c r="B147" s="219"/>
      <c r="C147" s="220"/>
      <c r="D147" s="221" t="s">
        <v>152</v>
      </c>
      <c r="E147" s="222" t="s">
        <v>1</v>
      </c>
      <c r="F147" s="223" t="s">
        <v>801</v>
      </c>
      <c r="G147" s="220"/>
      <c r="H147" s="222" t="s">
        <v>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152</v>
      </c>
      <c r="AU147" s="229" t="s">
        <v>83</v>
      </c>
      <c r="AV147" s="13" t="s">
        <v>81</v>
      </c>
      <c r="AW147" s="13" t="s">
        <v>30</v>
      </c>
      <c r="AX147" s="13" t="s">
        <v>73</v>
      </c>
      <c r="AY147" s="229" t="s">
        <v>144</v>
      </c>
    </row>
    <row r="148" spans="1:65" s="13" customFormat="1" ht="11.25">
      <c r="B148" s="219"/>
      <c r="C148" s="220"/>
      <c r="D148" s="221" t="s">
        <v>152</v>
      </c>
      <c r="E148" s="222" t="s">
        <v>1</v>
      </c>
      <c r="F148" s="223" t="s">
        <v>802</v>
      </c>
      <c r="G148" s="220"/>
      <c r="H148" s="222" t="s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152</v>
      </c>
      <c r="AU148" s="229" t="s">
        <v>83</v>
      </c>
      <c r="AV148" s="13" t="s">
        <v>81</v>
      </c>
      <c r="AW148" s="13" t="s">
        <v>30</v>
      </c>
      <c r="AX148" s="13" t="s">
        <v>73</v>
      </c>
      <c r="AY148" s="229" t="s">
        <v>144</v>
      </c>
    </row>
    <row r="149" spans="1:65" s="14" customFormat="1" ht="11.25">
      <c r="B149" s="230"/>
      <c r="C149" s="231"/>
      <c r="D149" s="221" t="s">
        <v>152</v>
      </c>
      <c r="E149" s="232" t="s">
        <v>1</v>
      </c>
      <c r="F149" s="233" t="s">
        <v>1030</v>
      </c>
      <c r="G149" s="231"/>
      <c r="H149" s="234">
        <v>291.06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152</v>
      </c>
      <c r="AU149" s="240" t="s">
        <v>83</v>
      </c>
      <c r="AV149" s="14" t="s">
        <v>83</v>
      </c>
      <c r="AW149" s="14" t="s">
        <v>30</v>
      </c>
      <c r="AX149" s="14" t="s">
        <v>73</v>
      </c>
      <c r="AY149" s="240" t="s">
        <v>144</v>
      </c>
    </row>
    <row r="150" spans="1:65" s="13" customFormat="1" ht="11.25">
      <c r="B150" s="219"/>
      <c r="C150" s="220"/>
      <c r="D150" s="221" t="s">
        <v>152</v>
      </c>
      <c r="E150" s="222" t="s">
        <v>1</v>
      </c>
      <c r="F150" s="223" t="s">
        <v>1031</v>
      </c>
      <c r="G150" s="220"/>
      <c r="H150" s="222" t="s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152</v>
      </c>
      <c r="AU150" s="229" t="s">
        <v>83</v>
      </c>
      <c r="AV150" s="13" t="s">
        <v>81</v>
      </c>
      <c r="AW150" s="13" t="s">
        <v>30</v>
      </c>
      <c r="AX150" s="13" t="s">
        <v>73</v>
      </c>
      <c r="AY150" s="229" t="s">
        <v>144</v>
      </c>
    </row>
    <row r="151" spans="1:65" s="14" customFormat="1" ht="11.25">
      <c r="B151" s="230"/>
      <c r="C151" s="231"/>
      <c r="D151" s="221" t="s">
        <v>152</v>
      </c>
      <c r="E151" s="232" t="s">
        <v>1</v>
      </c>
      <c r="F151" s="233" t="s">
        <v>1032</v>
      </c>
      <c r="G151" s="231"/>
      <c r="H151" s="234">
        <v>13.5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152</v>
      </c>
      <c r="AU151" s="240" t="s">
        <v>83</v>
      </c>
      <c r="AV151" s="14" t="s">
        <v>83</v>
      </c>
      <c r="AW151" s="14" t="s">
        <v>30</v>
      </c>
      <c r="AX151" s="14" t="s">
        <v>73</v>
      </c>
      <c r="AY151" s="240" t="s">
        <v>144</v>
      </c>
    </row>
    <row r="152" spans="1:65" s="14" customFormat="1" ht="11.25">
      <c r="B152" s="230"/>
      <c r="C152" s="231"/>
      <c r="D152" s="221" t="s">
        <v>152</v>
      </c>
      <c r="E152" s="232" t="s">
        <v>1</v>
      </c>
      <c r="F152" s="233" t="s">
        <v>1036</v>
      </c>
      <c r="G152" s="231"/>
      <c r="H152" s="234">
        <v>274.10399999999998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152</v>
      </c>
      <c r="AU152" s="240" t="s">
        <v>83</v>
      </c>
      <c r="AV152" s="14" t="s">
        <v>83</v>
      </c>
      <c r="AW152" s="14" t="s">
        <v>30</v>
      </c>
      <c r="AX152" s="14" t="s">
        <v>73</v>
      </c>
      <c r="AY152" s="240" t="s">
        <v>144</v>
      </c>
    </row>
    <row r="153" spans="1:65" s="14" customFormat="1" ht="11.25">
      <c r="B153" s="230"/>
      <c r="C153" s="231"/>
      <c r="D153" s="221" t="s">
        <v>152</v>
      </c>
      <c r="E153" s="232" t="s">
        <v>1</v>
      </c>
      <c r="F153" s="233" t="s">
        <v>1037</v>
      </c>
      <c r="G153" s="231"/>
      <c r="H153" s="234">
        <v>274.10399999999998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152</v>
      </c>
      <c r="AU153" s="240" t="s">
        <v>83</v>
      </c>
      <c r="AV153" s="14" t="s">
        <v>83</v>
      </c>
      <c r="AW153" s="14" t="s">
        <v>30</v>
      </c>
      <c r="AX153" s="14" t="s">
        <v>81</v>
      </c>
      <c r="AY153" s="240" t="s">
        <v>144</v>
      </c>
    </row>
    <row r="154" spans="1:65" s="2" customFormat="1" ht="21.75" customHeight="1">
      <c r="A154" s="35"/>
      <c r="B154" s="36"/>
      <c r="C154" s="205" t="s">
        <v>151</v>
      </c>
      <c r="D154" s="205" t="s">
        <v>146</v>
      </c>
      <c r="E154" s="206" t="s">
        <v>583</v>
      </c>
      <c r="F154" s="207" t="s">
        <v>584</v>
      </c>
      <c r="G154" s="208" t="s">
        <v>149</v>
      </c>
      <c r="H154" s="209">
        <v>137.05199999999999</v>
      </c>
      <c r="I154" s="210"/>
      <c r="J154" s="211">
        <f>ROUND(I154*H154,2)</f>
        <v>0</v>
      </c>
      <c r="K154" s="212"/>
      <c r="L154" s="40"/>
      <c r="M154" s="213" t="s">
        <v>1</v>
      </c>
      <c r="N154" s="214" t="s">
        <v>38</v>
      </c>
      <c r="O154" s="72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150</v>
      </c>
      <c r="AT154" s="217" t="s">
        <v>146</v>
      </c>
      <c r="AU154" s="217" t="s">
        <v>83</v>
      </c>
      <c r="AY154" s="18" t="s">
        <v>144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81</v>
      </c>
      <c r="BK154" s="218">
        <f>ROUND(I154*H154,2)</f>
        <v>0</v>
      </c>
      <c r="BL154" s="18" t="s">
        <v>150</v>
      </c>
      <c r="BM154" s="217" t="s">
        <v>168</v>
      </c>
    </row>
    <row r="155" spans="1:65" s="13" customFormat="1" ht="11.25">
      <c r="B155" s="219"/>
      <c r="C155" s="220"/>
      <c r="D155" s="221" t="s">
        <v>152</v>
      </c>
      <c r="E155" s="222" t="s">
        <v>1</v>
      </c>
      <c r="F155" s="223" t="s">
        <v>807</v>
      </c>
      <c r="G155" s="220"/>
      <c r="H155" s="222" t="s">
        <v>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152</v>
      </c>
      <c r="AU155" s="229" t="s">
        <v>83</v>
      </c>
      <c r="AV155" s="13" t="s">
        <v>81</v>
      </c>
      <c r="AW155" s="13" t="s">
        <v>30</v>
      </c>
      <c r="AX155" s="13" t="s">
        <v>73</v>
      </c>
      <c r="AY155" s="229" t="s">
        <v>144</v>
      </c>
    </row>
    <row r="156" spans="1:65" s="14" customFormat="1" ht="11.25">
      <c r="B156" s="230"/>
      <c r="C156" s="231"/>
      <c r="D156" s="221" t="s">
        <v>152</v>
      </c>
      <c r="E156" s="232" t="s">
        <v>1</v>
      </c>
      <c r="F156" s="233" t="s">
        <v>1038</v>
      </c>
      <c r="G156" s="231"/>
      <c r="H156" s="234">
        <v>137.05199999999999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152</v>
      </c>
      <c r="AU156" s="240" t="s">
        <v>83</v>
      </c>
      <c r="AV156" s="14" t="s">
        <v>83</v>
      </c>
      <c r="AW156" s="14" t="s">
        <v>30</v>
      </c>
      <c r="AX156" s="14" t="s">
        <v>73</v>
      </c>
      <c r="AY156" s="240" t="s">
        <v>144</v>
      </c>
    </row>
    <row r="157" spans="1:65" s="15" customFormat="1" ht="11.25">
      <c r="B157" s="241"/>
      <c r="C157" s="242"/>
      <c r="D157" s="221" t="s">
        <v>152</v>
      </c>
      <c r="E157" s="243" t="s">
        <v>1</v>
      </c>
      <c r="F157" s="244" t="s">
        <v>155</v>
      </c>
      <c r="G157" s="242"/>
      <c r="H157" s="245">
        <v>137.05199999999999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152</v>
      </c>
      <c r="AU157" s="251" t="s">
        <v>83</v>
      </c>
      <c r="AV157" s="15" t="s">
        <v>150</v>
      </c>
      <c r="AW157" s="15" t="s">
        <v>30</v>
      </c>
      <c r="AX157" s="15" t="s">
        <v>81</v>
      </c>
      <c r="AY157" s="251" t="s">
        <v>144</v>
      </c>
    </row>
    <row r="158" spans="1:65" s="2" customFormat="1" ht="16.5" customHeight="1">
      <c r="A158" s="35"/>
      <c r="B158" s="36"/>
      <c r="C158" s="205" t="s">
        <v>189</v>
      </c>
      <c r="D158" s="205" t="s">
        <v>146</v>
      </c>
      <c r="E158" s="206" t="s">
        <v>973</v>
      </c>
      <c r="F158" s="207" t="s">
        <v>974</v>
      </c>
      <c r="G158" s="208" t="s">
        <v>232</v>
      </c>
      <c r="H158" s="209">
        <v>529.20000000000005</v>
      </c>
      <c r="I158" s="210"/>
      <c r="J158" s="211">
        <f>ROUND(I158*H158,2)</f>
        <v>0</v>
      </c>
      <c r="K158" s="212"/>
      <c r="L158" s="40"/>
      <c r="M158" s="213" t="s">
        <v>1</v>
      </c>
      <c r="N158" s="214" t="s">
        <v>38</v>
      </c>
      <c r="O158" s="72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150</v>
      </c>
      <c r="AT158" s="217" t="s">
        <v>146</v>
      </c>
      <c r="AU158" s="217" t="s">
        <v>83</v>
      </c>
      <c r="AY158" s="18" t="s">
        <v>144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81</v>
      </c>
      <c r="BK158" s="218">
        <f>ROUND(I158*H158,2)</f>
        <v>0</v>
      </c>
      <c r="BL158" s="18" t="s">
        <v>150</v>
      </c>
      <c r="BM158" s="217" t="s">
        <v>179</v>
      </c>
    </row>
    <row r="159" spans="1:65" s="13" customFormat="1" ht="11.25">
      <c r="B159" s="219"/>
      <c r="C159" s="220"/>
      <c r="D159" s="221" t="s">
        <v>152</v>
      </c>
      <c r="E159" s="222" t="s">
        <v>1</v>
      </c>
      <c r="F159" s="223" t="s">
        <v>975</v>
      </c>
      <c r="G159" s="220"/>
      <c r="H159" s="222" t="s">
        <v>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152</v>
      </c>
      <c r="AU159" s="229" t="s">
        <v>83</v>
      </c>
      <c r="AV159" s="13" t="s">
        <v>81</v>
      </c>
      <c r="AW159" s="13" t="s">
        <v>30</v>
      </c>
      <c r="AX159" s="13" t="s">
        <v>73</v>
      </c>
      <c r="AY159" s="229" t="s">
        <v>144</v>
      </c>
    </row>
    <row r="160" spans="1:65" s="13" customFormat="1" ht="11.25">
      <c r="B160" s="219"/>
      <c r="C160" s="220"/>
      <c r="D160" s="221" t="s">
        <v>152</v>
      </c>
      <c r="E160" s="222" t="s">
        <v>1</v>
      </c>
      <c r="F160" s="223" t="s">
        <v>976</v>
      </c>
      <c r="G160" s="220"/>
      <c r="H160" s="222" t="s">
        <v>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152</v>
      </c>
      <c r="AU160" s="229" t="s">
        <v>83</v>
      </c>
      <c r="AV160" s="13" t="s">
        <v>81</v>
      </c>
      <c r="AW160" s="13" t="s">
        <v>30</v>
      </c>
      <c r="AX160" s="13" t="s">
        <v>73</v>
      </c>
      <c r="AY160" s="229" t="s">
        <v>144</v>
      </c>
    </row>
    <row r="161" spans="1:65" s="13" customFormat="1" ht="11.25">
      <c r="B161" s="219"/>
      <c r="C161" s="220"/>
      <c r="D161" s="221" t="s">
        <v>152</v>
      </c>
      <c r="E161" s="222" t="s">
        <v>1</v>
      </c>
      <c r="F161" s="223" t="s">
        <v>815</v>
      </c>
      <c r="G161" s="220"/>
      <c r="H161" s="222" t="s">
        <v>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152</v>
      </c>
      <c r="AU161" s="229" t="s">
        <v>83</v>
      </c>
      <c r="AV161" s="13" t="s">
        <v>81</v>
      </c>
      <c r="AW161" s="13" t="s">
        <v>30</v>
      </c>
      <c r="AX161" s="13" t="s">
        <v>73</v>
      </c>
      <c r="AY161" s="229" t="s">
        <v>144</v>
      </c>
    </row>
    <row r="162" spans="1:65" s="14" customFormat="1" ht="11.25">
      <c r="B162" s="230"/>
      <c r="C162" s="231"/>
      <c r="D162" s="221" t="s">
        <v>152</v>
      </c>
      <c r="E162" s="232" t="s">
        <v>1</v>
      </c>
      <c r="F162" s="233" t="s">
        <v>1039</v>
      </c>
      <c r="G162" s="231"/>
      <c r="H162" s="234">
        <v>529.20000000000005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152</v>
      </c>
      <c r="AU162" s="240" t="s">
        <v>83</v>
      </c>
      <c r="AV162" s="14" t="s">
        <v>83</v>
      </c>
      <c r="AW162" s="14" t="s">
        <v>30</v>
      </c>
      <c r="AX162" s="14" t="s">
        <v>73</v>
      </c>
      <c r="AY162" s="240" t="s">
        <v>144</v>
      </c>
    </row>
    <row r="163" spans="1:65" s="15" customFormat="1" ht="11.25">
      <c r="B163" s="241"/>
      <c r="C163" s="242"/>
      <c r="D163" s="221" t="s">
        <v>152</v>
      </c>
      <c r="E163" s="243" t="s">
        <v>1</v>
      </c>
      <c r="F163" s="244" t="s">
        <v>155</v>
      </c>
      <c r="G163" s="242"/>
      <c r="H163" s="245">
        <v>529.20000000000005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152</v>
      </c>
      <c r="AU163" s="251" t="s">
        <v>83</v>
      </c>
      <c r="AV163" s="15" t="s">
        <v>150</v>
      </c>
      <c r="AW163" s="15" t="s">
        <v>30</v>
      </c>
      <c r="AX163" s="15" t="s">
        <v>81</v>
      </c>
      <c r="AY163" s="251" t="s">
        <v>144</v>
      </c>
    </row>
    <row r="164" spans="1:65" s="2" customFormat="1" ht="21.75" customHeight="1">
      <c r="A164" s="35"/>
      <c r="B164" s="36"/>
      <c r="C164" s="205" t="s">
        <v>158</v>
      </c>
      <c r="D164" s="205" t="s">
        <v>146</v>
      </c>
      <c r="E164" s="206" t="s">
        <v>755</v>
      </c>
      <c r="F164" s="207" t="s">
        <v>756</v>
      </c>
      <c r="G164" s="208" t="s">
        <v>232</v>
      </c>
      <c r="H164" s="209">
        <v>529.20000000000005</v>
      </c>
      <c r="I164" s="210"/>
      <c r="J164" s="211">
        <f>ROUND(I164*H164,2)</f>
        <v>0</v>
      </c>
      <c r="K164" s="212"/>
      <c r="L164" s="40"/>
      <c r="M164" s="213" t="s">
        <v>1</v>
      </c>
      <c r="N164" s="214" t="s">
        <v>38</v>
      </c>
      <c r="O164" s="72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150</v>
      </c>
      <c r="AT164" s="217" t="s">
        <v>146</v>
      </c>
      <c r="AU164" s="217" t="s">
        <v>83</v>
      </c>
      <c r="AY164" s="18" t="s">
        <v>144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81</v>
      </c>
      <c r="BK164" s="218">
        <f>ROUND(I164*H164,2)</f>
        <v>0</v>
      </c>
      <c r="BL164" s="18" t="s">
        <v>150</v>
      </c>
      <c r="BM164" s="217" t="s">
        <v>184</v>
      </c>
    </row>
    <row r="165" spans="1:65" s="13" customFormat="1" ht="11.25">
      <c r="B165" s="219"/>
      <c r="C165" s="220"/>
      <c r="D165" s="221" t="s">
        <v>152</v>
      </c>
      <c r="E165" s="222" t="s">
        <v>1</v>
      </c>
      <c r="F165" s="223" t="s">
        <v>975</v>
      </c>
      <c r="G165" s="220"/>
      <c r="H165" s="222" t="s">
        <v>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152</v>
      </c>
      <c r="AU165" s="229" t="s">
        <v>83</v>
      </c>
      <c r="AV165" s="13" t="s">
        <v>81</v>
      </c>
      <c r="AW165" s="13" t="s">
        <v>30</v>
      </c>
      <c r="AX165" s="13" t="s">
        <v>73</v>
      </c>
      <c r="AY165" s="229" t="s">
        <v>144</v>
      </c>
    </row>
    <row r="166" spans="1:65" s="13" customFormat="1" ht="11.25">
      <c r="B166" s="219"/>
      <c r="C166" s="220"/>
      <c r="D166" s="221" t="s">
        <v>152</v>
      </c>
      <c r="E166" s="222" t="s">
        <v>1</v>
      </c>
      <c r="F166" s="223" t="s">
        <v>976</v>
      </c>
      <c r="G166" s="220"/>
      <c r="H166" s="222" t="s">
        <v>1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152</v>
      </c>
      <c r="AU166" s="229" t="s">
        <v>83</v>
      </c>
      <c r="AV166" s="13" t="s">
        <v>81</v>
      </c>
      <c r="AW166" s="13" t="s">
        <v>30</v>
      </c>
      <c r="AX166" s="13" t="s">
        <v>73</v>
      </c>
      <c r="AY166" s="229" t="s">
        <v>144</v>
      </c>
    </row>
    <row r="167" spans="1:65" s="13" customFormat="1" ht="11.25">
      <c r="B167" s="219"/>
      <c r="C167" s="220"/>
      <c r="D167" s="221" t="s">
        <v>152</v>
      </c>
      <c r="E167" s="222" t="s">
        <v>1</v>
      </c>
      <c r="F167" s="223" t="s">
        <v>815</v>
      </c>
      <c r="G167" s="220"/>
      <c r="H167" s="222" t="s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152</v>
      </c>
      <c r="AU167" s="229" t="s">
        <v>83</v>
      </c>
      <c r="AV167" s="13" t="s">
        <v>81</v>
      </c>
      <c r="AW167" s="13" t="s">
        <v>30</v>
      </c>
      <c r="AX167" s="13" t="s">
        <v>73</v>
      </c>
      <c r="AY167" s="229" t="s">
        <v>144</v>
      </c>
    </row>
    <row r="168" spans="1:65" s="14" customFormat="1" ht="11.25">
      <c r="B168" s="230"/>
      <c r="C168" s="231"/>
      <c r="D168" s="221" t="s">
        <v>152</v>
      </c>
      <c r="E168" s="232" t="s">
        <v>1</v>
      </c>
      <c r="F168" s="233" t="s">
        <v>1039</v>
      </c>
      <c r="G168" s="231"/>
      <c r="H168" s="234">
        <v>529.20000000000005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152</v>
      </c>
      <c r="AU168" s="240" t="s">
        <v>83</v>
      </c>
      <c r="AV168" s="14" t="s">
        <v>83</v>
      </c>
      <c r="AW168" s="14" t="s">
        <v>30</v>
      </c>
      <c r="AX168" s="14" t="s">
        <v>73</v>
      </c>
      <c r="AY168" s="240" t="s">
        <v>144</v>
      </c>
    </row>
    <row r="169" spans="1:65" s="15" customFormat="1" ht="11.25">
      <c r="B169" s="241"/>
      <c r="C169" s="242"/>
      <c r="D169" s="221" t="s">
        <v>152</v>
      </c>
      <c r="E169" s="243" t="s">
        <v>1</v>
      </c>
      <c r="F169" s="244" t="s">
        <v>155</v>
      </c>
      <c r="G169" s="242"/>
      <c r="H169" s="245">
        <v>529.20000000000005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152</v>
      </c>
      <c r="AU169" s="251" t="s">
        <v>83</v>
      </c>
      <c r="AV169" s="15" t="s">
        <v>150</v>
      </c>
      <c r="AW169" s="15" t="s">
        <v>30</v>
      </c>
      <c r="AX169" s="15" t="s">
        <v>81</v>
      </c>
      <c r="AY169" s="251" t="s">
        <v>144</v>
      </c>
    </row>
    <row r="170" spans="1:65" s="2" customFormat="1" ht="21.75" customHeight="1">
      <c r="A170" s="35"/>
      <c r="B170" s="36"/>
      <c r="C170" s="205" t="s">
        <v>199</v>
      </c>
      <c r="D170" s="205" t="s">
        <v>146</v>
      </c>
      <c r="E170" s="206" t="s">
        <v>979</v>
      </c>
      <c r="F170" s="207" t="s">
        <v>980</v>
      </c>
      <c r="G170" s="208" t="s">
        <v>149</v>
      </c>
      <c r="H170" s="209">
        <v>167.80500000000001</v>
      </c>
      <c r="I170" s="210"/>
      <c r="J170" s="211">
        <f>ROUND(I170*H170,2)</f>
        <v>0</v>
      </c>
      <c r="K170" s="212"/>
      <c r="L170" s="40"/>
      <c r="M170" s="213" t="s">
        <v>1</v>
      </c>
      <c r="N170" s="214" t="s">
        <v>38</v>
      </c>
      <c r="O170" s="72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150</v>
      </c>
      <c r="AT170" s="217" t="s">
        <v>146</v>
      </c>
      <c r="AU170" s="217" t="s">
        <v>83</v>
      </c>
      <c r="AY170" s="18" t="s">
        <v>144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81</v>
      </c>
      <c r="BK170" s="218">
        <f>ROUND(I170*H170,2)</f>
        <v>0</v>
      </c>
      <c r="BL170" s="18" t="s">
        <v>150</v>
      </c>
      <c r="BM170" s="217" t="s">
        <v>192</v>
      </c>
    </row>
    <row r="171" spans="1:65" s="13" customFormat="1" ht="11.25">
      <c r="B171" s="219"/>
      <c r="C171" s="220"/>
      <c r="D171" s="221" t="s">
        <v>152</v>
      </c>
      <c r="E171" s="222" t="s">
        <v>1</v>
      </c>
      <c r="F171" s="223" t="s">
        <v>832</v>
      </c>
      <c r="G171" s="220"/>
      <c r="H171" s="222" t="s">
        <v>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152</v>
      </c>
      <c r="AU171" s="229" t="s">
        <v>83</v>
      </c>
      <c r="AV171" s="13" t="s">
        <v>81</v>
      </c>
      <c r="AW171" s="13" t="s">
        <v>30</v>
      </c>
      <c r="AX171" s="13" t="s">
        <v>73</v>
      </c>
      <c r="AY171" s="229" t="s">
        <v>144</v>
      </c>
    </row>
    <row r="172" spans="1:65" s="13" customFormat="1" ht="22.5">
      <c r="B172" s="219"/>
      <c r="C172" s="220"/>
      <c r="D172" s="221" t="s">
        <v>152</v>
      </c>
      <c r="E172" s="222" t="s">
        <v>1</v>
      </c>
      <c r="F172" s="223" t="s">
        <v>833</v>
      </c>
      <c r="G172" s="220"/>
      <c r="H172" s="222" t="s">
        <v>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152</v>
      </c>
      <c r="AU172" s="229" t="s">
        <v>83</v>
      </c>
      <c r="AV172" s="13" t="s">
        <v>81</v>
      </c>
      <c r="AW172" s="13" t="s">
        <v>30</v>
      </c>
      <c r="AX172" s="13" t="s">
        <v>73</v>
      </c>
      <c r="AY172" s="229" t="s">
        <v>144</v>
      </c>
    </row>
    <row r="173" spans="1:65" s="13" customFormat="1" ht="11.25">
      <c r="B173" s="219"/>
      <c r="C173" s="220"/>
      <c r="D173" s="221" t="s">
        <v>152</v>
      </c>
      <c r="E173" s="222" t="s">
        <v>1</v>
      </c>
      <c r="F173" s="223" t="s">
        <v>802</v>
      </c>
      <c r="G173" s="220"/>
      <c r="H173" s="222" t="s">
        <v>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152</v>
      </c>
      <c r="AU173" s="229" t="s">
        <v>83</v>
      </c>
      <c r="AV173" s="13" t="s">
        <v>81</v>
      </c>
      <c r="AW173" s="13" t="s">
        <v>30</v>
      </c>
      <c r="AX173" s="13" t="s">
        <v>73</v>
      </c>
      <c r="AY173" s="229" t="s">
        <v>144</v>
      </c>
    </row>
    <row r="174" spans="1:65" s="14" customFormat="1" ht="11.25">
      <c r="B174" s="230"/>
      <c r="C174" s="231"/>
      <c r="D174" s="221" t="s">
        <v>152</v>
      </c>
      <c r="E174" s="232" t="s">
        <v>1</v>
      </c>
      <c r="F174" s="233" t="s">
        <v>1040</v>
      </c>
      <c r="G174" s="231"/>
      <c r="H174" s="234">
        <v>291.06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152</v>
      </c>
      <c r="AU174" s="240" t="s">
        <v>83</v>
      </c>
      <c r="AV174" s="14" t="s">
        <v>83</v>
      </c>
      <c r="AW174" s="14" t="s">
        <v>30</v>
      </c>
      <c r="AX174" s="14" t="s">
        <v>73</v>
      </c>
      <c r="AY174" s="240" t="s">
        <v>144</v>
      </c>
    </row>
    <row r="175" spans="1:65" s="13" customFormat="1" ht="11.25">
      <c r="B175" s="219"/>
      <c r="C175" s="220"/>
      <c r="D175" s="221" t="s">
        <v>152</v>
      </c>
      <c r="E175" s="222" t="s">
        <v>1</v>
      </c>
      <c r="F175" s="223" t="s">
        <v>1031</v>
      </c>
      <c r="G175" s="220"/>
      <c r="H175" s="222" t="s">
        <v>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152</v>
      </c>
      <c r="AU175" s="229" t="s">
        <v>83</v>
      </c>
      <c r="AV175" s="13" t="s">
        <v>81</v>
      </c>
      <c r="AW175" s="13" t="s">
        <v>30</v>
      </c>
      <c r="AX175" s="13" t="s">
        <v>73</v>
      </c>
      <c r="AY175" s="229" t="s">
        <v>144</v>
      </c>
    </row>
    <row r="176" spans="1:65" s="14" customFormat="1" ht="11.25">
      <c r="B176" s="230"/>
      <c r="C176" s="231"/>
      <c r="D176" s="221" t="s">
        <v>152</v>
      </c>
      <c r="E176" s="232" t="s">
        <v>1</v>
      </c>
      <c r="F176" s="233" t="s">
        <v>1032</v>
      </c>
      <c r="G176" s="231"/>
      <c r="H176" s="234">
        <v>13.5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152</v>
      </c>
      <c r="AU176" s="240" t="s">
        <v>83</v>
      </c>
      <c r="AV176" s="14" t="s">
        <v>83</v>
      </c>
      <c r="AW176" s="14" t="s">
        <v>30</v>
      </c>
      <c r="AX176" s="14" t="s">
        <v>73</v>
      </c>
      <c r="AY176" s="240" t="s">
        <v>144</v>
      </c>
    </row>
    <row r="177" spans="1:65" s="14" customFormat="1" ht="11.25">
      <c r="B177" s="230"/>
      <c r="C177" s="231"/>
      <c r="D177" s="221" t="s">
        <v>152</v>
      </c>
      <c r="E177" s="232" t="s">
        <v>1</v>
      </c>
      <c r="F177" s="233" t="s">
        <v>1041</v>
      </c>
      <c r="G177" s="231"/>
      <c r="H177" s="234">
        <v>167.80500000000001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152</v>
      </c>
      <c r="AU177" s="240" t="s">
        <v>83</v>
      </c>
      <c r="AV177" s="14" t="s">
        <v>83</v>
      </c>
      <c r="AW177" s="14" t="s">
        <v>30</v>
      </c>
      <c r="AX177" s="14" t="s">
        <v>73</v>
      </c>
      <c r="AY177" s="240" t="s">
        <v>144</v>
      </c>
    </row>
    <row r="178" spans="1:65" s="14" customFormat="1" ht="11.25">
      <c r="B178" s="230"/>
      <c r="C178" s="231"/>
      <c r="D178" s="221" t="s">
        <v>152</v>
      </c>
      <c r="E178" s="232" t="s">
        <v>1</v>
      </c>
      <c r="F178" s="233" t="s">
        <v>1042</v>
      </c>
      <c r="G178" s="231"/>
      <c r="H178" s="234">
        <v>167.80500000000001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152</v>
      </c>
      <c r="AU178" s="240" t="s">
        <v>83</v>
      </c>
      <c r="AV178" s="14" t="s">
        <v>83</v>
      </c>
      <c r="AW178" s="14" t="s">
        <v>30</v>
      </c>
      <c r="AX178" s="14" t="s">
        <v>81</v>
      </c>
      <c r="AY178" s="240" t="s">
        <v>144</v>
      </c>
    </row>
    <row r="179" spans="1:65" s="2" customFormat="1" ht="21.75" customHeight="1">
      <c r="A179" s="35"/>
      <c r="B179" s="36"/>
      <c r="C179" s="205" t="s">
        <v>163</v>
      </c>
      <c r="D179" s="205" t="s">
        <v>146</v>
      </c>
      <c r="E179" s="206" t="s">
        <v>194</v>
      </c>
      <c r="F179" s="207" t="s">
        <v>195</v>
      </c>
      <c r="G179" s="208" t="s">
        <v>149</v>
      </c>
      <c r="H179" s="209">
        <v>304.56</v>
      </c>
      <c r="I179" s="210"/>
      <c r="J179" s="211">
        <f>ROUND(I179*H179,2)</f>
        <v>0</v>
      </c>
      <c r="K179" s="212"/>
      <c r="L179" s="40"/>
      <c r="M179" s="213" t="s">
        <v>1</v>
      </c>
      <c r="N179" s="214" t="s">
        <v>38</v>
      </c>
      <c r="O179" s="72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150</v>
      </c>
      <c r="AT179" s="217" t="s">
        <v>146</v>
      </c>
      <c r="AU179" s="217" t="s">
        <v>83</v>
      </c>
      <c r="AY179" s="18" t="s">
        <v>144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81</v>
      </c>
      <c r="BK179" s="218">
        <f>ROUND(I179*H179,2)</f>
        <v>0</v>
      </c>
      <c r="BL179" s="18" t="s">
        <v>150</v>
      </c>
      <c r="BM179" s="217" t="s">
        <v>266</v>
      </c>
    </row>
    <row r="180" spans="1:65" s="13" customFormat="1" ht="11.25">
      <c r="B180" s="219"/>
      <c r="C180" s="220"/>
      <c r="D180" s="221" t="s">
        <v>152</v>
      </c>
      <c r="E180" s="222" t="s">
        <v>1</v>
      </c>
      <c r="F180" s="223" t="s">
        <v>800</v>
      </c>
      <c r="G180" s="220"/>
      <c r="H180" s="222" t="s">
        <v>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152</v>
      </c>
      <c r="AU180" s="229" t="s">
        <v>83</v>
      </c>
      <c r="AV180" s="13" t="s">
        <v>81</v>
      </c>
      <c r="AW180" s="13" t="s">
        <v>30</v>
      </c>
      <c r="AX180" s="13" t="s">
        <v>73</v>
      </c>
      <c r="AY180" s="229" t="s">
        <v>144</v>
      </c>
    </row>
    <row r="181" spans="1:65" s="13" customFormat="1" ht="22.5">
      <c r="B181" s="219"/>
      <c r="C181" s="220"/>
      <c r="D181" s="221" t="s">
        <v>152</v>
      </c>
      <c r="E181" s="222" t="s">
        <v>1</v>
      </c>
      <c r="F181" s="223" t="s">
        <v>801</v>
      </c>
      <c r="G181" s="220"/>
      <c r="H181" s="222" t="s">
        <v>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152</v>
      </c>
      <c r="AU181" s="229" t="s">
        <v>83</v>
      </c>
      <c r="AV181" s="13" t="s">
        <v>81</v>
      </c>
      <c r="AW181" s="13" t="s">
        <v>30</v>
      </c>
      <c r="AX181" s="13" t="s">
        <v>73</v>
      </c>
      <c r="AY181" s="229" t="s">
        <v>144</v>
      </c>
    </row>
    <row r="182" spans="1:65" s="13" customFormat="1" ht="11.25">
      <c r="B182" s="219"/>
      <c r="C182" s="220"/>
      <c r="D182" s="221" t="s">
        <v>152</v>
      </c>
      <c r="E182" s="222" t="s">
        <v>1</v>
      </c>
      <c r="F182" s="223" t="s">
        <v>802</v>
      </c>
      <c r="G182" s="220"/>
      <c r="H182" s="222" t="s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152</v>
      </c>
      <c r="AU182" s="229" t="s">
        <v>83</v>
      </c>
      <c r="AV182" s="13" t="s">
        <v>81</v>
      </c>
      <c r="AW182" s="13" t="s">
        <v>30</v>
      </c>
      <c r="AX182" s="13" t="s">
        <v>73</v>
      </c>
      <c r="AY182" s="229" t="s">
        <v>144</v>
      </c>
    </row>
    <row r="183" spans="1:65" s="14" customFormat="1" ht="11.25">
      <c r="B183" s="230"/>
      <c r="C183" s="231"/>
      <c r="D183" s="221" t="s">
        <v>152</v>
      </c>
      <c r="E183" s="232" t="s">
        <v>1</v>
      </c>
      <c r="F183" s="233" t="s">
        <v>1040</v>
      </c>
      <c r="G183" s="231"/>
      <c r="H183" s="234">
        <v>291.06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152</v>
      </c>
      <c r="AU183" s="240" t="s">
        <v>83</v>
      </c>
      <c r="AV183" s="14" t="s">
        <v>83</v>
      </c>
      <c r="AW183" s="14" t="s">
        <v>30</v>
      </c>
      <c r="AX183" s="14" t="s">
        <v>73</v>
      </c>
      <c r="AY183" s="240" t="s">
        <v>144</v>
      </c>
    </row>
    <row r="184" spans="1:65" s="13" customFormat="1" ht="11.25">
      <c r="B184" s="219"/>
      <c r="C184" s="220"/>
      <c r="D184" s="221" t="s">
        <v>152</v>
      </c>
      <c r="E184" s="222" t="s">
        <v>1</v>
      </c>
      <c r="F184" s="223" t="s">
        <v>1031</v>
      </c>
      <c r="G184" s="220"/>
      <c r="H184" s="222" t="s">
        <v>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152</v>
      </c>
      <c r="AU184" s="229" t="s">
        <v>83</v>
      </c>
      <c r="AV184" s="13" t="s">
        <v>81</v>
      </c>
      <c r="AW184" s="13" t="s">
        <v>30</v>
      </c>
      <c r="AX184" s="13" t="s">
        <v>73</v>
      </c>
      <c r="AY184" s="229" t="s">
        <v>144</v>
      </c>
    </row>
    <row r="185" spans="1:65" s="14" customFormat="1" ht="11.25">
      <c r="B185" s="230"/>
      <c r="C185" s="231"/>
      <c r="D185" s="221" t="s">
        <v>152</v>
      </c>
      <c r="E185" s="232" t="s">
        <v>1</v>
      </c>
      <c r="F185" s="233" t="s">
        <v>1032</v>
      </c>
      <c r="G185" s="231"/>
      <c r="H185" s="234">
        <v>13.5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152</v>
      </c>
      <c r="AU185" s="240" t="s">
        <v>83</v>
      </c>
      <c r="AV185" s="14" t="s">
        <v>83</v>
      </c>
      <c r="AW185" s="14" t="s">
        <v>30</v>
      </c>
      <c r="AX185" s="14" t="s">
        <v>73</v>
      </c>
      <c r="AY185" s="240" t="s">
        <v>144</v>
      </c>
    </row>
    <row r="186" spans="1:65" s="16" customFormat="1" ht="11.25">
      <c r="B186" s="268"/>
      <c r="C186" s="269"/>
      <c r="D186" s="221" t="s">
        <v>152</v>
      </c>
      <c r="E186" s="270" t="s">
        <v>1</v>
      </c>
      <c r="F186" s="271" t="s">
        <v>769</v>
      </c>
      <c r="G186" s="269"/>
      <c r="H186" s="272">
        <v>304.56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AT186" s="278" t="s">
        <v>152</v>
      </c>
      <c r="AU186" s="278" t="s">
        <v>83</v>
      </c>
      <c r="AV186" s="16" t="s">
        <v>160</v>
      </c>
      <c r="AW186" s="16" t="s">
        <v>30</v>
      </c>
      <c r="AX186" s="16" t="s">
        <v>73</v>
      </c>
      <c r="AY186" s="278" t="s">
        <v>144</v>
      </c>
    </row>
    <row r="187" spans="1:65" s="15" customFormat="1" ht="11.25">
      <c r="B187" s="241"/>
      <c r="C187" s="242"/>
      <c r="D187" s="221" t="s">
        <v>152</v>
      </c>
      <c r="E187" s="243" t="s">
        <v>1</v>
      </c>
      <c r="F187" s="244" t="s">
        <v>155</v>
      </c>
      <c r="G187" s="242"/>
      <c r="H187" s="245">
        <v>304.56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AT187" s="251" t="s">
        <v>152</v>
      </c>
      <c r="AU187" s="251" t="s">
        <v>83</v>
      </c>
      <c r="AV187" s="15" t="s">
        <v>150</v>
      </c>
      <c r="AW187" s="15" t="s">
        <v>30</v>
      </c>
      <c r="AX187" s="15" t="s">
        <v>81</v>
      </c>
      <c r="AY187" s="251" t="s">
        <v>144</v>
      </c>
    </row>
    <row r="188" spans="1:65" s="2" customFormat="1" ht="16.5" customHeight="1">
      <c r="A188" s="35"/>
      <c r="B188" s="36"/>
      <c r="C188" s="205" t="s">
        <v>212</v>
      </c>
      <c r="D188" s="205" t="s">
        <v>146</v>
      </c>
      <c r="E188" s="206" t="s">
        <v>200</v>
      </c>
      <c r="F188" s="207" t="s">
        <v>201</v>
      </c>
      <c r="G188" s="208" t="s">
        <v>149</v>
      </c>
      <c r="H188" s="209">
        <v>304.50599999999997</v>
      </c>
      <c r="I188" s="210"/>
      <c r="J188" s="211">
        <f>ROUND(I188*H188,2)</f>
        <v>0</v>
      </c>
      <c r="K188" s="212"/>
      <c r="L188" s="40"/>
      <c r="M188" s="213" t="s">
        <v>1</v>
      </c>
      <c r="N188" s="214" t="s">
        <v>38</v>
      </c>
      <c r="O188" s="72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7" t="s">
        <v>150</v>
      </c>
      <c r="AT188" s="217" t="s">
        <v>146</v>
      </c>
      <c r="AU188" s="217" t="s">
        <v>83</v>
      </c>
      <c r="AY188" s="18" t="s">
        <v>144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81</v>
      </c>
      <c r="BK188" s="218">
        <f>ROUND(I188*H188,2)</f>
        <v>0</v>
      </c>
      <c r="BL188" s="18" t="s">
        <v>150</v>
      </c>
      <c r="BM188" s="217" t="s">
        <v>196</v>
      </c>
    </row>
    <row r="189" spans="1:65" s="13" customFormat="1" ht="11.25">
      <c r="B189" s="219"/>
      <c r="C189" s="220"/>
      <c r="D189" s="221" t="s">
        <v>152</v>
      </c>
      <c r="E189" s="222" t="s">
        <v>1</v>
      </c>
      <c r="F189" s="223" t="s">
        <v>1043</v>
      </c>
      <c r="G189" s="220"/>
      <c r="H189" s="222" t="s">
        <v>1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152</v>
      </c>
      <c r="AU189" s="229" t="s">
        <v>83</v>
      </c>
      <c r="AV189" s="13" t="s">
        <v>81</v>
      </c>
      <c r="AW189" s="13" t="s">
        <v>30</v>
      </c>
      <c r="AX189" s="13" t="s">
        <v>73</v>
      </c>
      <c r="AY189" s="229" t="s">
        <v>144</v>
      </c>
    </row>
    <row r="190" spans="1:65" s="14" customFormat="1" ht="11.25">
      <c r="B190" s="230"/>
      <c r="C190" s="231"/>
      <c r="D190" s="221" t="s">
        <v>152</v>
      </c>
      <c r="E190" s="232" t="s">
        <v>1</v>
      </c>
      <c r="F190" s="233" t="s">
        <v>1044</v>
      </c>
      <c r="G190" s="231"/>
      <c r="H190" s="234">
        <v>304.50599999999997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152</v>
      </c>
      <c r="AU190" s="240" t="s">
        <v>83</v>
      </c>
      <c r="AV190" s="14" t="s">
        <v>83</v>
      </c>
      <c r="AW190" s="14" t="s">
        <v>30</v>
      </c>
      <c r="AX190" s="14" t="s">
        <v>73</v>
      </c>
      <c r="AY190" s="240" t="s">
        <v>144</v>
      </c>
    </row>
    <row r="191" spans="1:65" s="15" customFormat="1" ht="11.25">
      <c r="B191" s="241"/>
      <c r="C191" s="242"/>
      <c r="D191" s="221" t="s">
        <v>152</v>
      </c>
      <c r="E191" s="243" t="s">
        <v>1</v>
      </c>
      <c r="F191" s="244" t="s">
        <v>155</v>
      </c>
      <c r="G191" s="242"/>
      <c r="H191" s="245">
        <v>304.50599999999997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152</v>
      </c>
      <c r="AU191" s="251" t="s">
        <v>83</v>
      </c>
      <c r="AV191" s="15" t="s">
        <v>150</v>
      </c>
      <c r="AW191" s="15" t="s">
        <v>30</v>
      </c>
      <c r="AX191" s="15" t="s">
        <v>81</v>
      </c>
      <c r="AY191" s="251" t="s">
        <v>144</v>
      </c>
    </row>
    <row r="192" spans="1:65" s="2" customFormat="1" ht="21.75" customHeight="1">
      <c r="A192" s="35"/>
      <c r="B192" s="36"/>
      <c r="C192" s="205" t="s">
        <v>225</v>
      </c>
      <c r="D192" s="205" t="s">
        <v>146</v>
      </c>
      <c r="E192" s="206" t="s">
        <v>205</v>
      </c>
      <c r="F192" s="207" t="s">
        <v>595</v>
      </c>
      <c r="G192" s="208" t="s">
        <v>149</v>
      </c>
      <c r="H192" s="209">
        <v>240.96</v>
      </c>
      <c r="I192" s="210"/>
      <c r="J192" s="211">
        <f>ROUND(I192*H192,2)</f>
        <v>0</v>
      </c>
      <c r="K192" s="212"/>
      <c r="L192" s="40"/>
      <c r="M192" s="213" t="s">
        <v>1</v>
      </c>
      <c r="N192" s="214" t="s">
        <v>38</v>
      </c>
      <c r="O192" s="72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7" t="s">
        <v>150</v>
      </c>
      <c r="AT192" s="217" t="s">
        <v>146</v>
      </c>
      <c r="AU192" s="217" t="s">
        <v>83</v>
      </c>
      <c r="AY192" s="18" t="s">
        <v>144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81</v>
      </c>
      <c r="BK192" s="218">
        <f>ROUND(I192*H192,2)</f>
        <v>0</v>
      </c>
      <c r="BL192" s="18" t="s">
        <v>150</v>
      </c>
      <c r="BM192" s="217" t="s">
        <v>298</v>
      </c>
    </row>
    <row r="193" spans="1:65" s="13" customFormat="1" ht="11.25">
      <c r="B193" s="219"/>
      <c r="C193" s="220"/>
      <c r="D193" s="221" t="s">
        <v>152</v>
      </c>
      <c r="E193" s="222" t="s">
        <v>1</v>
      </c>
      <c r="F193" s="223" t="s">
        <v>835</v>
      </c>
      <c r="G193" s="220"/>
      <c r="H193" s="222" t="s">
        <v>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152</v>
      </c>
      <c r="AU193" s="229" t="s">
        <v>83</v>
      </c>
      <c r="AV193" s="13" t="s">
        <v>81</v>
      </c>
      <c r="AW193" s="13" t="s">
        <v>30</v>
      </c>
      <c r="AX193" s="13" t="s">
        <v>73</v>
      </c>
      <c r="AY193" s="229" t="s">
        <v>144</v>
      </c>
    </row>
    <row r="194" spans="1:65" s="13" customFormat="1" ht="11.25">
      <c r="B194" s="219"/>
      <c r="C194" s="220"/>
      <c r="D194" s="221" t="s">
        <v>152</v>
      </c>
      <c r="E194" s="222" t="s">
        <v>1</v>
      </c>
      <c r="F194" s="223" t="s">
        <v>1045</v>
      </c>
      <c r="G194" s="220"/>
      <c r="H194" s="222" t="s">
        <v>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152</v>
      </c>
      <c r="AU194" s="229" t="s">
        <v>83</v>
      </c>
      <c r="AV194" s="13" t="s">
        <v>81</v>
      </c>
      <c r="AW194" s="13" t="s">
        <v>30</v>
      </c>
      <c r="AX194" s="13" t="s">
        <v>73</v>
      </c>
      <c r="AY194" s="229" t="s">
        <v>144</v>
      </c>
    </row>
    <row r="195" spans="1:65" s="14" customFormat="1" ht="11.25">
      <c r="B195" s="230"/>
      <c r="C195" s="231"/>
      <c r="D195" s="221" t="s">
        <v>152</v>
      </c>
      <c r="E195" s="232" t="s">
        <v>1</v>
      </c>
      <c r="F195" s="233" t="s">
        <v>1046</v>
      </c>
      <c r="G195" s="231"/>
      <c r="H195" s="234">
        <v>240.96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152</v>
      </c>
      <c r="AU195" s="240" t="s">
        <v>83</v>
      </c>
      <c r="AV195" s="14" t="s">
        <v>83</v>
      </c>
      <c r="AW195" s="14" t="s">
        <v>30</v>
      </c>
      <c r="AX195" s="14" t="s">
        <v>73</v>
      </c>
      <c r="AY195" s="240" t="s">
        <v>144</v>
      </c>
    </row>
    <row r="196" spans="1:65" s="15" customFormat="1" ht="11.25">
      <c r="B196" s="241"/>
      <c r="C196" s="242"/>
      <c r="D196" s="221" t="s">
        <v>152</v>
      </c>
      <c r="E196" s="243" t="s">
        <v>1</v>
      </c>
      <c r="F196" s="244" t="s">
        <v>155</v>
      </c>
      <c r="G196" s="242"/>
      <c r="H196" s="245">
        <v>240.96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152</v>
      </c>
      <c r="AU196" s="251" t="s">
        <v>83</v>
      </c>
      <c r="AV196" s="15" t="s">
        <v>150</v>
      </c>
      <c r="AW196" s="15" t="s">
        <v>30</v>
      </c>
      <c r="AX196" s="15" t="s">
        <v>81</v>
      </c>
      <c r="AY196" s="251" t="s">
        <v>144</v>
      </c>
    </row>
    <row r="197" spans="1:65" s="2" customFormat="1" ht="16.5" customHeight="1">
      <c r="A197" s="35"/>
      <c r="B197" s="36"/>
      <c r="C197" s="252" t="s">
        <v>179</v>
      </c>
      <c r="D197" s="252" t="s">
        <v>213</v>
      </c>
      <c r="E197" s="253" t="s">
        <v>598</v>
      </c>
      <c r="F197" s="254" t="s">
        <v>599</v>
      </c>
      <c r="G197" s="255" t="s">
        <v>216</v>
      </c>
      <c r="H197" s="256">
        <v>481.92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38</v>
      </c>
      <c r="O197" s="72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7" t="s">
        <v>158</v>
      </c>
      <c r="AT197" s="217" t="s">
        <v>213</v>
      </c>
      <c r="AU197" s="217" t="s">
        <v>83</v>
      </c>
      <c r="AY197" s="18" t="s">
        <v>144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81</v>
      </c>
      <c r="BK197" s="218">
        <f>ROUND(I197*H197,2)</f>
        <v>0</v>
      </c>
      <c r="BL197" s="18" t="s">
        <v>150</v>
      </c>
      <c r="BM197" s="217" t="s">
        <v>202</v>
      </c>
    </row>
    <row r="198" spans="1:65" s="13" customFormat="1" ht="11.25">
      <c r="B198" s="219"/>
      <c r="C198" s="220"/>
      <c r="D198" s="221" t="s">
        <v>152</v>
      </c>
      <c r="E198" s="222" t="s">
        <v>1</v>
      </c>
      <c r="F198" s="223" t="s">
        <v>986</v>
      </c>
      <c r="G198" s="220"/>
      <c r="H198" s="222" t="s">
        <v>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152</v>
      </c>
      <c r="AU198" s="229" t="s">
        <v>83</v>
      </c>
      <c r="AV198" s="13" t="s">
        <v>81</v>
      </c>
      <c r="AW198" s="13" t="s">
        <v>30</v>
      </c>
      <c r="AX198" s="13" t="s">
        <v>73</v>
      </c>
      <c r="AY198" s="229" t="s">
        <v>144</v>
      </c>
    </row>
    <row r="199" spans="1:65" s="14" customFormat="1" ht="11.25">
      <c r="B199" s="230"/>
      <c r="C199" s="231"/>
      <c r="D199" s="221" t="s">
        <v>152</v>
      </c>
      <c r="E199" s="232" t="s">
        <v>1</v>
      </c>
      <c r="F199" s="233" t="s">
        <v>1047</v>
      </c>
      <c r="G199" s="231"/>
      <c r="H199" s="234">
        <v>481.92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152</v>
      </c>
      <c r="AU199" s="240" t="s">
        <v>83</v>
      </c>
      <c r="AV199" s="14" t="s">
        <v>83</v>
      </c>
      <c r="AW199" s="14" t="s">
        <v>30</v>
      </c>
      <c r="AX199" s="14" t="s">
        <v>73</v>
      </c>
      <c r="AY199" s="240" t="s">
        <v>144</v>
      </c>
    </row>
    <row r="200" spans="1:65" s="15" customFormat="1" ht="11.25">
      <c r="B200" s="241"/>
      <c r="C200" s="242"/>
      <c r="D200" s="221" t="s">
        <v>152</v>
      </c>
      <c r="E200" s="243" t="s">
        <v>1</v>
      </c>
      <c r="F200" s="244" t="s">
        <v>155</v>
      </c>
      <c r="G200" s="242"/>
      <c r="H200" s="245">
        <v>481.92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152</v>
      </c>
      <c r="AU200" s="251" t="s">
        <v>83</v>
      </c>
      <c r="AV200" s="15" t="s">
        <v>150</v>
      </c>
      <c r="AW200" s="15" t="s">
        <v>30</v>
      </c>
      <c r="AX200" s="15" t="s">
        <v>81</v>
      </c>
      <c r="AY200" s="251" t="s">
        <v>144</v>
      </c>
    </row>
    <row r="201" spans="1:65" s="2" customFormat="1" ht="21.75" customHeight="1">
      <c r="A201" s="35"/>
      <c r="B201" s="36"/>
      <c r="C201" s="205" t="s">
        <v>8</v>
      </c>
      <c r="D201" s="205" t="s">
        <v>146</v>
      </c>
      <c r="E201" s="206" t="s">
        <v>601</v>
      </c>
      <c r="F201" s="207" t="s">
        <v>602</v>
      </c>
      <c r="G201" s="208" t="s">
        <v>149</v>
      </c>
      <c r="H201" s="209">
        <v>48.695999999999998</v>
      </c>
      <c r="I201" s="210"/>
      <c r="J201" s="211">
        <f>ROUND(I201*H201,2)</f>
        <v>0</v>
      </c>
      <c r="K201" s="212"/>
      <c r="L201" s="40"/>
      <c r="M201" s="213" t="s">
        <v>1</v>
      </c>
      <c r="N201" s="214" t="s">
        <v>38</v>
      </c>
      <c r="O201" s="72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150</v>
      </c>
      <c r="AT201" s="217" t="s">
        <v>146</v>
      </c>
      <c r="AU201" s="217" t="s">
        <v>83</v>
      </c>
      <c r="AY201" s="18" t="s">
        <v>144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81</v>
      </c>
      <c r="BK201" s="218">
        <f>ROUND(I201*H201,2)</f>
        <v>0</v>
      </c>
      <c r="BL201" s="18" t="s">
        <v>150</v>
      </c>
      <c r="BM201" s="217" t="s">
        <v>207</v>
      </c>
    </row>
    <row r="202" spans="1:65" s="13" customFormat="1" ht="11.25">
      <c r="B202" s="219"/>
      <c r="C202" s="220"/>
      <c r="D202" s="221" t="s">
        <v>152</v>
      </c>
      <c r="E202" s="222" t="s">
        <v>1</v>
      </c>
      <c r="F202" s="223" t="s">
        <v>838</v>
      </c>
      <c r="G202" s="220"/>
      <c r="H202" s="222" t="s">
        <v>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152</v>
      </c>
      <c r="AU202" s="229" t="s">
        <v>83</v>
      </c>
      <c r="AV202" s="13" t="s">
        <v>81</v>
      </c>
      <c r="AW202" s="13" t="s">
        <v>30</v>
      </c>
      <c r="AX202" s="13" t="s">
        <v>73</v>
      </c>
      <c r="AY202" s="229" t="s">
        <v>144</v>
      </c>
    </row>
    <row r="203" spans="1:65" s="13" customFormat="1" ht="11.25">
      <c r="B203" s="219"/>
      <c r="C203" s="220"/>
      <c r="D203" s="221" t="s">
        <v>152</v>
      </c>
      <c r="E203" s="222" t="s">
        <v>1</v>
      </c>
      <c r="F203" s="223" t="s">
        <v>984</v>
      </c>
      <c r="G203" s="220"/>
      <c r="H203" s="222" t="s">
        <v>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152</v>
      </c>
      <c r="AU203" s="229" t="s">
        <v>83</v>
      </c>
      <c r="AV203" s="13" t="s">
        <v>81</v>
      </c>
      <c r="AW203" s="13" t="s">
        <v>30</v>
      </c>
      <c r="AX203" s="13" t="s">
        <v>73</v>
      </c>
      <c r="AY203" s="229" t="s">
        <v>144</v>
      </c>
    </row>
    <row r="204" spans="1:65" s="13" customFormat="1" ht="11.25">
      <c r="B204" s="219"/>
      <c r="C204" s="220"/>
      <c r="D204" s="221" t="s">
        <v>152</v>
      </c>
      <c r="E204" s="222" t="s">
        <v>1</v>
      </c>
      <c r="F204" s="223" t="s">
        <v>815</v>
      </c>
      <c r="G204" s="220"/>
      <c r="H204" s="222" t="s">
        <v>1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152</v>
      </c>
      <c r="AU204" s="229" t="s">
        <v>83</v>
      </c>
      <c r="AV204" s="13" t="s">
        <v>81</v>
      </c>
      <c r="AW204" s="13" t="s">
        <v>30</v>
      </c>
      <c r="AX204" s="13" t="s">
        <v>73</v>
      </c>
      <c r="AY204" s="229" t="s">
        <v>144</v>
      </c>
    </row>
    <row r="205" spans="1:65" s="14" customFormat="1" ht="11.25">
      <c r="B205" s="230"/>
      <c r="C205" s="231"/>
      <c r="D205" s="221" t="s">
        <v>152</v>
      </c>
      <c r="E205" s="232" t="s">
        <v>1</v>
      </c>
      <c r="F205" s="233" t="s">
        <v>1048</v>
      </c>
      <c r="G205" s="231"/>
      <c r="H205" s="234">
        <v>48.695999999999998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152</v>
      </c>
      <c r="AU205" s="240" t="s">
        <v>83</v>
      </c>
      <c r="AV205" s="14" t="s">
        <v>83</v>
      </c>
      <c r="AW205" s="14" t="s">
        <v>30</v>
      </c>
      <c r="AX205" s="14" t="s">
        <v>73</v>
      </c>
      <c r="AY205" s="240" t="s">
        <v>144</v>
      </c>
    </row>
    <row r="206" spans="1:65" s="15" customFormat="1" ht="11.25">
      <c r="B206" s="241"/>
      <c r="C206" s="242"/>
      <c r="D206" s="221" t="s">
        <v>152</v>
      </c>
      <c r="E206" s="243" t="s">
        <v>1</v>
      </c>
      <c r="F206" s="244" t="s">
        <v>155</v>
      </c>
      <c r="G206" s="242"/>
      <c r="H206" s="245">
        <v>48.695999999999998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152</v>
      </c>
      <c r="AU206" s="251" t="s">
        <v>83</v>
      </c>
      <c r="AV206" s="15" t="s">
        <v>150</v>
      </c>
      <c r="AW206" s="15" t="s">
        <v>30</v>
      </c>
      <c r="AX206" s="15" t="s">
        <v>81</v>
      </c>
      <c r="AY206" s="251" t="s">
        <v>144</v>
      </c>
    </row>
    <row r="207" spans="1:65" s="2" customFormat="1" ht="16.5" customHeight="1">
      <c r="A207" s="35"/>
      <c r="B207" s="36"/>
      <c r="C207" s="252" t="s">
        <v>184</v>
      </c>
      <c r="D207" s="252" t="s">
        <v>213</v>
      </c>
      <c r="E207" s="253" t="s">
        <v>226</v>
      </c>
      <c r="F207" s="254" t="s">
        <v>605</v>
      </c>
      <c r="G207" s="255" t="s">
        <v>216</v>
      </c>
      <c r="H207" s="256">
        <v>97.393000000000001</v>
      </c>
      <c r="I207" s="257"/>
      <c r="J207" s="258">
        <f>ROUND(I207*H207,2)</f>
        <v>0</v>
      </c>
      <c r="K207" s="259"/>
      <c r="L207" s="260"/>
      <c r="M207" s="261" t="s">
        <v>1</v>
      </c>
      <c r="N207" s="262" t="s">
        <v>38</v>
      </c>
      <c r="O207" s="72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158</v>
      </c>
      <c r="AT207" s="217" t="s">
        <v>213</v>
      </c>
      <c r="AU207" s="217" t="s">
        <v>83</v>
      </c>
      <c r="AY207" s="18" t="s">
        <v>144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81</v>
      </c>
      <c r="BK207" s="218">
        <f>ROUND(I207*H207,2)</f>
        <v>0</v>
      </c>
      <c r="BL207" s="18" t="s">
        <v>150</v>
      </c>
      <c r="BM207" s="217" t="s">
        <v>217</v>
      </c>
    </row>
    <row r="208" spans="1:65" s="13" customFormat="1" ht="11.25">
      <c r="B208" s="219"/>
      <c r="C208" s="220"/>
      <c r="D208" s="221" t="s">
        <v>152</v>
      </c>
      <c r="E208" s="222" t="s">
        <v>1</v>
      </c>
      <c r="F208" s="223" t="s">
        <v>838</v>
      </c>
      <c r="G208" s="220"/>
      <c r="H208" s="222" t="s">
        <v>1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152</v>
      </c>
      <c r="AU208" s="229" t="s">
        <v>83</v>
      </c>
      <c r="AV208" s="13" t="s">
        <v>81</v>
      </c>
      <c r="AW208" s="13" t="s">
        <v>30</v>
      </c>
      <c r="AX208" s="13" t="s">
        <v>73</v>
      </c>
      <c r="AY208" s="229" t="s">
        <v>144</v>
      </c>
    </row>
    <row r="209" spans="1:65" s="13" customFormat="1" ht="11.25">
      <c r="B209" s="219"/>
      <c r="C209" s="220"/>
      <c r="D209" s="221" t="s">
        <v>152</v>
      </c>
      <c r="E209" s="222" t="s">
        <v>1</v>
      </c>
      <c r="F209" s="223" t="s">
        <v>984</v>
      </c>
      <c r="G209" s="220"/>
      <c r="H209" s="222" t="s">
        <v>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152</v>
      </c>
      <c r="AU209" s="229" t="s">
        <v>83</v>
      </c>
      <c r="AV209" s="13" t="s">
        <v>81</v>
      </c>
      <c r="AW209" s="13" t="s">
        <v>30</v>
      </c>
      <c r="AX209" s="13" t="s">
        <v>73</v>
      </c>
      <c r="AY209" s="229" t="s">
        <v>144</v>
      </c>
    </row>
    <row r="210" spans="1:65" s="13" customFormat="1" ht="11.25">
      <c r="B210" s="219"/>
      <c r="C210" s="220"/>
      <c r="D210" s="221" t="s">
        <v>152</v>
      </c>
      <c r="E210" s="222" t="s">
        <v>1</v>
      </c>
      <c r="F210" s="223" t="s">
        <v>815</v>
      </c>
      <c r="G210" s="220"/>
      <c r="H210" s="222" t="s">
        <v>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152</v>
      </c>
      <c r="AU210" s="229" t="s">
        <v>83</v>
      </c>
      <c r="AV210" s="13" t="s">
        <v>81</v>
      </c>
      <c r="AW210" s="13" t="s">
        <v>30</v>
      </c>
      <c r="AX210" s="13" t="s">
        <v>73</v>
      </c>
      <c r="AY210" s="229" t="s">
        <v>144</v>
      </c>
    </row>
    <row r="211" spans="1:65" s="14" customFormat="1" ht="11.25">
      <c r="B211" s="230"/>
      <c r="C211" s="231"/>
      <c r="D211" s="221" t="s">
        <v>152</v>
      </c>
      <c r="E211" s="232" t="s">
        <v>1</v>
      </c>
      <c r="F211" s="233" t="s">
        <v>1049</v>
      </c>
      <c r="G211" s="231"/>
      <c r="H211" s="234">
        <v>97.393000000000001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152</v>
      </c>
      <c r="AU211" s="240" t="s">
        <v>83</v>
      </c>
      <c r="AV211" s="14" t="s">
        <v>83</v>
      </c>
      <c r="AW211" s="14" t="s">
        <v>30</v>
      </c>
      <c r="AX211" s="14" t="s">
        <v>73</v>
      </c>
      <c r="AY211" s="240" t="s">
        <v>144</v>
      </c>
    </row>
    <row r="212" spans="1:65" s="15" customFormat="1" ht="11.25">
      <c r="B212" s="241"/>
      <c r="C212" s="242"/>
      <c r="D212" s="221" t="s">
        <v>152</v>
      </c>
      <c r="E212" s="243" t="s">
        <v>1</v>
      </c>
      <c r="F212" s="244" t="s">
        <v>155</v>
      </c>
      <c r="G212" s="242"/>
      <c r="H212" s="245">
        <v>97.393000000000001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152</v>
      </c>
      <c r="AU212" s="251" t="s">
        <v>83</v>
      </c>
      <c r="AV212" s="15" t="s">
        <v>150</v>
      </c>
      <c r="AW212" s="15" t="s">
        <v>30</v>
      </c>
      <c r="AX212" s="15" t="s">
        <v>81</v>
      </c>
      <c r="AY212" s="251" t="s">
        <v>144</v>
      </c>
    </row>
    <row r="213" spans="1:65" s="12" customFormat="1" ht="22.9" customHeight="1">
      <c r="B213" s="189"/>
      <c r="C213" s="190"/>
      <c r="D213" s="191" t="s">
        <v>72</v>
      </c>
      <c r="E213" s="203" t="s">
        <v>83</v>
      </c>
      <c r="F213" s="203" t="s">
        <v>277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SUM(P214:P217)</f>
        <v>0</v>
      </c>
      <c r="Q213" s="197"/>
      <c r="R213" s="198">
        <f>SUM(R214:R217)</f>
        <v>0</v>
      </c>
      <c r="S213" s="197"/>
      <c r="T213" s="199">
        <f>SUM(T214:T217)</f>
        <v>0</v>
      </c>
      <c r="AR213" s="200" t="s">
        <v>81</v>
      </c>
      <c r="AT213" s="201" t="s">
        <v>72</v>
      </c>
      <c r="AU213" s="201" t="s">
        <v>81</v>
      </c>
      <c r="AY213" s="200" t="s">
        <v>144</v>
      </c>
      <c r="BK213" s="202">
        <f>SUM(BK214:BK217)</f>
        <v>0</v>
      </c>
    </row>
    <row r="214" spans="1:65" s="2" customFormat="1" ht="21.75" customHeight="1">
      <c r="A214" s="35"/>
      <c r="B214" s="36"/>
      <c r="C214" s="205" t="s">
        <v>253</v>
      </c>
      <c r="D214" s="205" t="s">
        <v>146</v>
      </c>
      <c r="E214" s="206" t="s">
        <v>282</v>
      </c>
      <c r="F214" s="207" t="s">
        <v>283</v>
      </c>
      <c r="G214" s="208" t="s">
        <v>264</v>
      </c>
      <c r="H214" s="209">
        <v>90</v>
      </c>
      <c r="I214" s="210"/>
      <c r="J214" s="211">
        <f>ROUND(I214*H214,2)</f>
        <v>0</v>
      </c>
      <c r="K214" s="212"/>
      <c r="L214" s="40"/>
      <c r="M214" s="213" t="s">
        <v>1</v>
      </c>
      <c r="N214" s="214" t="s">
        <v>38</v>
      </c>
      <c r="O214" s="72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150</v>
      </c>
      <c r="AT214" s="217" t="s">
        <v>146</v>
      </c>
      <c r="AU214" s="217" t="s">
        <v>83</v>
      </c>
      <c r="AY214" s="18" t="s">
        <v>144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81</v>
      </c>
      <c r="BK214" s="218">
        <f>ROUND(I214*H214,2)</f>
        <v>0</v>
      </c>
      <c r="BL214" s="18" t="s">
        <v>150</v>
      </c>
      <c r="BM214" s="217" t="s">
        <v>233</v>
      </c>
    </row>
    <row r="215" spans="1:65" s="13" customFormat="1" ht="11.25">
      <c r="B215" s="219"/>
      <c r="C215" s="220"/>
      <c r="D215" s="221" t="s">
        <v>152</v>
      </c>
      <c r="E215" s="222" t="s">
        <v>1</v>
      </c>
      <c r="F215" s="223" t="s">
        <v>609</v>
      </c>
      <c r="G215" s="220"/>
      <c r="H215" s="222" t="s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152</v>
      </c>
      <c r="AU215" s="229" t="s">
        <v>83</v>
      </c>
      <c r="AV215" s="13" t="s">
        <v>81</v>
      </c>
      <c r="AW215" s="13" t="s">
        <v>30</v>
      </c>
      <c r="AX215" s="13" t="s">
        <v>73</v>
      </c>
      <c r="AY215" s="229" t="s">
        <v>144</v>
      </c>
    </row>
    <row r="216" spans="1:65" s="14" customFormat="1" ht="11.25">
      <c r="B216" s="230"/>
      <c r="C216" s="231"/>
      <c r="D216" s="221" t="s">
        <v>152</v>
      </c>
      <c r="E216" s="232" t="s">
        <v>1</v>
      </c>
      <c r="F216" s="233" t="s">
        <v>672</v>
      </c>
      <c r="G216" s="231"/>
      <c r="H216" s="234">
        <v>90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152</v>
      </c>
      <c r="AU216" s="240" t="s">
        <v>83</v>
      </c>
      <c r="AV216" s="14" t="s">
        <v>83</v>
      </c>
      <c r="AW216" s="14" t="s">
        <v>30</v>
      </c>
      <c r="AX216" s="14" t="s">
        <v>73</v>
      </c>
      <c r="AY216" s="240" t="s">
        <v>144</v>
      </c>
    </row>
    <row r="217" spans="1:65" s="15" customFormat="1" ht="11.25">
      <c r="B217" s="241"/>
      <c r="C217" s="242"/>
      <c r="D217" s="221" t="s">
        <v>152</v>
      </c>
      <c r="E217" s="243" t="s">
        <v>1</v>
      </c>
      <c r="F217" s="244" t="s">
        <v>155</v>
      </c>
      <c r="G217" s="242"/>
      <c r="H217" s="245">
        <v>90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152</v>
      </c>
      <c r="AU217" s="251" t="s">
        <v>83</v>
      </c>
      <c r="AV217" s="15" t="s">
        <v>150</v>
      </c>
      <c r="AW217" s="15" t="s">
        <v>30</v>
      </c>
      <c r="AX217" s="15" t="s">
        <v>81</v>
      </c>
      <c r="AY217" s="251" t="s">
        <v>144</v>
      </c>
    </row>
    <row r="218" spans="1:65" s="12" customFormat="1" ht="22.9" customHeight="1">
      <c r="B218" s="189"/>
      <c r="C218" s="190"/>
      <c r="D218" s="191" t="s">
        <v>72</v>
      </c>
      <c r="E218" s="203" t="s">
        <v>150</v>
      </c>
      <c r="F218" s="203" t="s">
        <v>303</v>
      </c>
      <c r="G218" s="190"/>
      <c r="H218" s="190"/>
      <c r="I218" s="193"/>
      <c r="J218" s="204">
        <f>BK218</f>
        <v>0</v>
      </c>
      <c r="K218" s="190"/>
      <c r="L218" s="195"/>
      <c r="M218" s="196"/>
      <c r="N218" s="197"/>
      <c r="O218" s="197"/>
      <c r="P218" s="198">
        <f>SUM(P219:P223)</f>
        <v>0</v>
      </c>
      <c r="Q218" s="197"/>
      <c r="R218" s="198">
        <f>SUM(R219:R223)</f>
        <v>0</v>
      </c>
      <c r="S218" s="197"/>
      <c r="T218" s="199">
        <f>SUM(T219:T223)</f>
        <v>0</v>
      </c>
      <c r="AR218" s="200" t="s">
        <v>81</v>
      </c>
      <c r="AT218" s="201" t="s">
        <v>72</v>
      </c>
      <c r="AU218" s="201" t="s">
        <v>81</v>
      </c>
      <c r="AY218" s="200" t="s">
        <v>144</v>
      </c>
      <c r="BK218" s="202">
        <f>SUM(BK219:BK223)</f>
        <v>0</v>
      </c>
    </row>
    <row r="219" spans="1:65" s="2" customFormat="1" ht="16.5" customHeight="1">
      <c r="A219" s="35"/>
      <c r="B219" s="36"/>
      <c r="C219" s="205" t="s">
        <v>192</v>
      </c>
      <c r="D219" s="205" t="s">
        <v>146</v>
      </c>
      <c r="E219" s="206" t="s">
        <v>416</v>
      </c>
      <c r="F219" s="207" t="s">
        <v>417</v>
      </c>
      <c r="G219" s="208" t="s">
        <v>149</v>
      </c>
      <c r="H219" s="209">
        <v>14.85</v>
      </c>
      <c r="I219" s="210"/>
      <c r="J219" s="211">
        <f>ROUND(I219*H219,2)</f>
        <v>0</v>
      </c>
      <c r="K219" s="212"/>
      <c r="L219" s="40"/>
      <c r="M219" s="213" t="s">
        <v>1</v>
      </c>
      <c r="N219" s="214" t="s">
        <v>38</v>
      </c>
      <c r="O219" s="72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150</v>
      </c>
      <c r="AT219" s="217" t="s">
        <v>146</v>
      </c>
      <c r="AU219" s="217" t="s">
        <v>83</v>
      </c>
      <c r="AY219" s="18" t="s">
        <v>144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81</v>
      </c>
      <c r="BK219" s="218">
        <f>ROUND(I219*H219,2)</f>
        <v>0</v>
      </c>
      <c r="BL219" s="18" t="s">
        <v>150</v>
      </c>
      <c r="BM219" s="217" t="s">
        <v>241</v>
      </c>
    </row>
    <row r="220" spans="1:65" s="13" customFormat="1" ht="22.5">
      <c r="B220" s="219"/>
      <c r="C220" s="220"/>
      <c r="D220" s="221" t="s">
        <v>152</v>
      </c>
      <c r="E220" s="222" t="s">
        <v>1</v>
      </c>
      <c r="F220" s="223" t="s">
        <v>852</v>
      </c>
      <c r="G220" s="220"/>
      <c r="H220" s="222" t="s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152</v>
      </c>
      <c r="AU220" s="229" t="s">
        <v>83</v>
      </c>
      <c r="AV220" s="13" t="s">
        <v>81</v>
      </c>
      <c r="AW220" s="13" t="s">
        <v>30</v>
      </c>
      <c r="AX220" s="13" t="s">
        <v>73</v>
      </c>
      <c r="AY220" s="229" t="s">
        <v>144</v>
      </c>
    </row>
    <row r="221" spans="1:65" s="13" customFormat="1" ht="11.25">
      <c r="B221" s="219"/>
      <c r="C221" s="220"/>
      <c r="D221" s="221" t="s">
        <v>152</v>
      </c>
      <c r="E221" s="222" t="s">
        <v>1</v>
      </c>
      <c r="F221" s="223" t="s">
        <v>802</v>
      </c>
      <c r="G221" s="220"/>
      <c r="H221" s="222" t="s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152</v>
      </c>
      <c r="AU221" s="229" t="s">
        <v>83</v>
      </c>
      <c r="AV221" s="13" t="s">
        <v>81</v>
      </c>
      <c r="AW221" s="13" t="s">
        <v>30</v>
      </c>
      <c r="AX221" s="13" t="s">
        <v>73</v>
      </c>
      <c r="AY221" s="229" t="s">
        <v>144</v>
      </c>
    </row>
    <row r="222" spans="1:65" s="14" customFormat="1" ht="11.25">
      <c r="B222" s="230"/>
      <c r="C222" s="231"/>
      <c r="D222" s="221" t="s">
        <v>152</v>
      </c>
      <c r="E222" s="232" t="s">
        <v>1</v>
      </c>
      <c r="F222" s="233" t="s">
        <v>1050</v>
      </c>
      <c r="G222" s="231"/>
      <c r="H222" s="234">
        <v>14.85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152</v>
      </c>
      <c r="AU222" s="240" t="s">
        <v>83</v>
      </c>
      <c r="AV222" s="14" t="s">
        <v>83</v>
      </c>
      <c r="AW222" s="14" t="s">
        <v>30</v>
      </c>
      <c r="AX222" s="14" t="s">
        <v>73</v>
      </c>
      <c r="AY222" s="240" t="s">
        <v>144</v>
      </c>
    </row>
    <row r="223" spans="1:65" s="15" customFormat="1" ht="11.25">
      <c r="B223" s="241"/>
      <c r="C223" s="242"/>
      <c r="D223" s="221" t="s">
        <v>152</v>
      </c>
      <c r="E223" s="243" t="s">
        <v>1</v>
      </c>
      <c r="F223" s="244" t="s">
        <v>155</v>
      </c>
      <c r="G223" s="242"/>
      <c r="H223" s="245">
        <v>14.85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AT223" s="251" t="s">
        <v>152</v>
      </c>
      <c r="AU223" s="251" t="s">
        <v>83</v>
      </c>
      <c r="AV223" s="15" t="s">
        <v>150</v>
      </c>
      <c r="AW223" s="15" t="s">
        <v>30</v>
      </c>
      <c r="AX223" s="15" t="s">
        <v>81</v>
      </c>
      <c r="AY223" s="251" t="s">
        <v>144</v>
      </c>
    </row>
    <row r="224" spans="1:65" s="12" customFormat="1" ht="22.9" customHeight="1">
      <c r="B224" s="189"/>
      <c r="C224" s="190"/>
      <c r="D224" s="191" t="s">
        <v>72</v>
      </c>
      <c r="E224" s="203" t="s">
        <v>158</v>
      </c>
      <c r="F224" s="203" t="s">
        <v>415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SUM(P225:P274)</f>
        <v>0</v>
      </c>
      <c r="Q224" s="197"/>
      <c r="R224" s="198">
        <f>SUM(R225:R274)</f>
        <v>0</v>
      </c>
      <c r="S224" s="197"/>
      <c r="T224" s="199">
        <f>SUM(T225:T274)</f>
        <v>0</v>
      </c>
      <c r="AR224" s="200" t="s">
        <v>81</v>
      </c>
      <c r="AT224" s="201" t="s">
        <v>72</v>
      </c>
      <c r="AU224" s="201" t="s">
        <v>81</v>
      </c>
      <c r="AY224" s="200" t="s">
        <v>144</v>
      </c>
      <c r="BK224" s="202">
        <f>SUM(BK225:BK274)</f>
        <v>0</v>
      </c>
    </row>
    <row r="225" spans="1:65" s="2" customFormat="1" ht="21.75" customHeight="1">
      <c r="A225" s="35"/>
      <c r="B225" s="36"/>
      <c r="C225" s="205" t="s">
        <v>261</v>
      </c>
      <c r="D225" s="205" t="s">
        <v>146</v>
      </c>
      <c r="E225" s="206" t="s">
        <v>1051</v>
      </c>
      <c r="F225" s="207" t="s">
        <v>1052</v>
      </c>
      <c r="G225" s="208" t="s">
        <v>264</v>
      </c>
      <c r="H225" s="209">
        <v>90</v>
      </c>
      <c r="I225" s="210"/>
      <c r="J225" s="211">
        <f>ROUND(I225*H225,2)</f>
        <v>0</v>
      </c>
      <c r="K225" s="212"/>
      <c r="L225" s="40"/>
      <c r="M225" s="213" t="s">
        <v>1</v>
      </c>
      <c r="N225" s="214" t="s">
        <v>38</v>
      </c>
      <c r="O225" s="72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7" t="s">
        <v>150</v>
      </c>
      <c r="AT225" s="217" t="s">
        <v>146</v>
      </c>
      <c r="AU225" s="217" t="s">
        <v>83</v>
      </c>
      <c r="AY225" s="18" t="s">
        <v>144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81</v>
      </c>
      <c r="BK225" s="218">
        <f>ROUND(I225*H225,2)</f>
        <v>0</v>
      </c>
      <c r="BL225" s="18" t="s">
        <v>150</v>
      </c>
      <c r="BM225" s="217" t="s">
        <v>246</v>
      </c>
    </row>
    <row r="226" spans="1:65" s="13" customFormat="1" ht="22.5">
      <c r="B226" s="219"/>
      <c r="C226" s="220"/>
      <c r="D226" s="221" t="s">
        <v>152</v>
      </c>
      <c r="E226" s="222" t="s">
        <v>1</v>
      </c>
      <c r="F226" s="223" t="s">
        <v>1053</v>
      </c>
      <c r="G226" s="220"/>
      <c r="H226" s="222" t="s">
        <v>1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152</v>
      </c>
      <c r="AU226" s="229" t="s">
        <v>83</v>
      </c>
      <c r="AV226" s="13" t="s">
        <v>81</v>
      </c>
      <c r="AW226" s="13" t="s">
        <v>30</v>
      </c>
      <c r="AX226" s="13" t="s">
        <v>73</v>
      </c>
      <c r="AY226" s="229" t="s">
        <v>144</v>
      </c>
    </row>
    <row r="227" spans="1:65" s="13" customFormat="1" ht="11.25">
      <c r="B227" s="219"/>
      <c r="C227" s="220"/>
      <c r="D227" s="221" t="s">
        <v>152</v>
      </c>
      <c r="E227" s="222" t="s">
        <v>1</v>
      </c>
      <c r="F227" s="223" t="s">
        <v>815</v>
      </c>
      <c r="G227" s="220"/>
      <c r="H227" s="222" t="s">
        <v>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152</v>
      </c>
      <c r="AU227" s="229" t="s">
        <v>83</v>
      </c>
      <c r="AV227" s="13" t="s">
        <v>81</v>
      </c>
      <c r="AW227" s="13" t="s">
        <v>30</v>
      </c>
      <c r="AX227" s="13" t="s">
        <v>73</v>
      </c>
      <c r="AY227" s="229" t="s">
        <v>144</v>
      </c>
    </row>
    <row r="228" spans="1:65" s="14" customFormat="1" ht="11.25">
      <c r="B228" s="230"/>
      <c r="C228" s="231"/>
      <c r="D228" s="221" t="s">
        <v>152</v>
      </c>
      <c r="E228" s="232" t="s">
        <v>1</v>
      </c>
      <c r="F228" s="233" t="s">
        <v>672</v>
      </c>
      <c r="G228" s="231"/>
      <c r="H228" s="234">
        <v>90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152</v>
      </c>
      <c r="AU228" s="240" t="s">
        <v>83</v>
      </c>
      <c r="AV228" s="14" t="s">
        <v>83</v>
      </c>
      <c r="AW228" s="14" t="s">
        <v>30</v>
      </c>
      <c r="AX228" s="14" t="s">
        <v>73</v>
      </c>
      <c r="AY228" s="240" t="s">
        <v>144</v>
      </c>
    </row>
    <row r="229" spans="1:65" s="15" customFormat="1" ht="11.25">
      <c r="B229" s="241"/>
      <c r="C229" s="242"/>
      <c r="D229" s="221" t="s">
        <v>152</v>
      </c>
      <c r="E229" s="243" t="s">
        <v>1</v>
      </c>
      <c r="F229" s="244" t="s">
        <v>155</v>
      </c>
      <c r="G229" s="242"/>
      <c r="H229" s="245">
        <v>90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152</v>
      </c>
      <c r="AU229" s="251" t="s">
        <v>83</v>
      </c>
      <c r="AV229" s="15" t="s">
        <v>150</v>
      </c>
      <c r="AW229" s="15" t="s">
        <v>30</v>
      </c>
      <c r="AX229" s="15" t="s">
        <v>81</v>
      </c>
      <c r="AY229" s="251" t="s">
        <v>144</v>
      </c>
    </row>
    <row r="230" spans="1:65" s="2" customFormat="1" ht="21.75" customHeight="1">
      <c r="A230" s="35"/>
      <c r="B230" s="36"/>
      <c r="C230" s="252" t="s">
        <v>266</v>
      </c>
      <c r="D230" s="252" t="s">
        <v>213</v>
      </c>
      <c r="E230" s="253" t="s">
        <v>1054</v>
      </c>
      <c r="F230" s="254" t="s">
        <v>1055</v>
      </c>
      <c r="G230" s="255" t="s">
        <v>424</v>
      </c>
      <c r="H230" s="256">
        <v>40</v>
      </c>
      <c r="I230" s="257"/>
      <c r="J230" s="258">
        <f>ROUND(I230*H230,2)</f>
        <v>0</v>
      </c>
      <c r="K230" s="259"/>
      <c r="L230" s="260"/>
      <c r="M230" s="261" t="s">
        <v>1</v>
      </c>
      <c r="N230" s="262" t="s">
        <v>38</v>
      </c>
      <c r="O230" s="72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7" t="s">
        <v>158</v>
      </c>
      <c r="AT230" s="217" t="s">
        <v>213</v>
      </c>
      <c r="AU230" s="217" t="s">
        <v>83</v>
      </c>
      <c r="AY230" s="18" t="s">
        <v>144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81</v>
      </c>
      <c r="BK230" s="218">
        <f>ROUND(I230*H230,2)</f>
        <v>0</v>
      </c>
      <c r="BL230" s="18" t="s">
        <v>150</v>
      </c>
      <c r="BM230" s="217" t="s">
        <v>256</v>
      </c>
    </row>
    <row r="231" spans="1:65" s="13" customFormat="1" ht="22.5">
      <c r="B231" s="219"/>
      <c r="C231" s="220"/>
      <c r="D231" s="221" t="s">
        <v>152</v>
      </c>
      <c r="E231" s="222" t="s">
        <v>1</v>
      </c>
      <c r="F231" s="223" t="s">
        <v>1053</v>
      </c>
      <c r="G231" s="220"/>
      <c r="H231" s="222" t="s">
        <v>1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152</v>
      </c>
      <c r="AU231" s="229" t="s">
        <v>83</v>
      </c>
      <c r="AV231" s="13" t="s">
        <v>81</v>
      </c>
      <c r="AW231" s="13" t="s">
        <v>30</v>
      </c>
      <c r="AX231" s="13" t="s">
        <v>73</v>
      </c>
      <c r="AY231" s="229" t="s">
        <v>144</v>
      </c>
    </row>
    <row r="232" spans="1:65" s="13" customFormat="1" ht="11.25">
      <c r="B232" s="219"/>
      <c r="C232" s="220"/>
      <c r="D232" s="221" t="s">
        <v>152</v>
      </c>
      <c r="E232" s="222" t="s">
        <v>1</v>
      </c>
      <c r="F232" s="223" t="s">
        <v>815</v>
      </c>
      <c r="G232" s="220"/>
      <c r="H232" s="222" t="s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152</v>
      </c>
      <c r="AU232" s="229" t="s">
        <v>83</v>
      </c>
      <c r="AV232" s="13" t="s">
        <v>81</v>
      </c>
      <c r="AW232" s="13" t="s">
        <v>30</v>
      </c>
      <c r="AX232" s="13" t="s">
        <v>73</v>
      </c>
      <c r="AY232" s="229" t="s">
        <v>144</v>
      </c>
    </row>
    <row r="233" spans="1:65" s="14" customFormat="1" ht="11.25">
      <c r="B233" s="230"/>
      <c r="C233" s="231"/>
      <c r="D233" s="221" t="s">
        <v>152</v>
      </c>
      <c r="E233" s="232" t="s">
        <v>1</v>
      </c>
      <c r="F233" s="233" t="s">
        <v>1056</v>
      </c>
      <c r="G233" s="231"/>
      <c r="H233" s="234">
        <v>40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152</v>
      </c>
      <c r="AU233" s="240" t="s">
        <v>83</v>
      </c>
      <c r="AV233" s="14" t="s">
        <v>83</v>
      </c>
      <c r="AW233" s="14" t="s">
        <v>30</v>
      </c>
      <c r="AX233" s="14" t="s">
        <v>73</v>
      </c>
      <c r="AY233" s="240" t="s">
        <v>144</v>
      </c>
    </row>
    <row r="234" spans="1:65" s="15" customFormat="1" ht="11.25">
      <c r="B234" s="241"/>
      <c r="C234" s="242"/>
      <c r="D234" s="221" t="s">
        <v>152</v>
      </c>
      <c r="E234" s="243" t="s">
        <v>1</v>
      </c>
      <c r="F234" s="244" t="s">
        <v>155</v>
      </c>
      <c r="G234" s="242"/>
      <c r="H234" s="245">
        <v>40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152</v>
      </c>
      <c r="AU234" s="251" t="s">
        <v>83</v>
      </c>
      <c r="AV234" s="15" t="s">
        <v>150</v>
      </c>
      <c r="AW234" s="15" t="s">
        <v>30</v>
      </c>
      <c r="AX234" s="15" t="s">
        <v>81</v>
      </c>
      <c r="AY234" s="251" t="s">
        <v>144</v>
      </c>
    </row>
    <row r="235" spans="1:65" s="2" customFormat="1" ht="21.75" customHeight="1">
      <c r="A235" s="35"/>
      <c r="B235" s="36"/>
      <c r="C235" s="252" t="s">
        <v>7</v>
      </c>
      <c r="D235" s="252" t="s">
        <v>213</v>
      </c>
      <c r="E235" s="253" t="s">
        <v>1057</v>
      </c>
      <c r="F235" s="254" t="s">
        <v>1058</v>
      </c>
      <c r="G235" s="255" t="s">
        <v>424</v>
      </c>
      <c r="H235" s="256">
        <v>10</v>
      </c>
      <c r="I235" s="257"/>
      <c r="J235" s="258">
        <f>ROUND(I235*H235,2)</f>
        <v>0</v>
      </c>
      <c r="K235" s="259"/>
      <c r="L235" s="260"/>
      <c r="M235" s="261" t="s">
        <v>1</v>
      </c>
      <c r="N235" s="262" t="s">
        <v>38</v>
      </c>
      <c r="O235" s="72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7" t="s">
        <v>158</v>
      </c>
      <c r="AT235" s="217" t="s">
        <v>213</v>
      </c>
      <c r="AU235" s="217" t="s">
        <v>83</v>
      </c>
      <c r="AY235" s="18" t="s">
        <v>144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81</v>
      </c>
      <c r="BK235" s="218">
        <f>ROUND(I235*H235,2)</f>
        <v>0</v>
      </c>
      <c r="BL235" s="18" t="s">
        <v>150</v>
      </c>
      <c r="BM235" s="217" t="s">
        <v>259</v>
      </c>
    </row>
    <row r="236" spans="1:65" s="13" customFormat="1" ht="22.5">
      <c r="B236" s="219"/>
      <c r="C236" s="220"/>
      <c r="D236" s="221" t="s">
        <v>152</v>
      </c>
      <c r="E236" s="222" t="s">
        <v>1</v>
      </c>
      <c r="F236" s="223" t="s">
        <v>887</v>
      </c>
      <c r="G236" s="220"/>
      <c r="H236" s="222" t="s">
        <v>1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152</v>
      </c>
      <c r="AU236" s="229" t="s">
        <v>83</v>
      </c>
      <c r="AV236" s="13" t="s">
        <v>81</v>
      </c>
      <c r="AW236" s="13" t="s">
        <v>30</v>
      </c>
      <c r="AX236" s="13" t="s">
        <v>73</v>
      </c>
      <c r="AY236" s="229" t="s">
        <v>144</v>
      </c>
    </row>
    <row r="237" spans="1:65" s="13" customFormat="1" ht="11.25">
      <c r="B237" s="219"/>
      <c r="C237" s="220"/>
      <c r="D237" s="221" t="s">
        <v>152</v>
      </c>
      <c r="E237" s="222" t="s">
        <v>1</v>
      </c>
      <c r="F237" s="223" t="s">
        <v>815</v>
      </c>
      <c r="G237" s="220"/>
      <c r="H237" s="222" t="s">
        <v>1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152</v>
      </c>
      <c r="AU237" s="229" t="s">
        <v>83</v>
      </c>
      <c r="AV237" s="13" t="s">
        <v>81</v>
      </c>
      <c r="AW237" s="13" t="s">
        <v>30</v>
      </c>
      <c r="AX237" s="13" t="s">
        <v>73</v>
      </c>
      <c r="AY237" s="229" t="s">
        <v>144</v>
      </c>
    </row>
    <row r="238" spans="1:65" s="14" customFormat="1" ht="11.25">
      <c r="B238" s="230"/>
      <c r="C238" s="231"/>
      <c r="D238" s="221" t="s">
        <v>152</v>
      </c>
      <c r="E238" s="232" t="s">
        <v>1</v>
      </c>
      <c r="F238" s="233" t="s">
        <v>1059</v>
      </c>
      <c r="G238" s="231"/>
      <c r="H238" s="234">
        <v>10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152</v>
      </c>
      <c r="AU238" s="240" t="s">
        <v>83</v>
      </c>
      <c r="AV238" s="14" t="s">
        <v>83</v>
      </c>
      <c r="AW238" s="14" t="s">
        <v>30</v>
      </c>
      <c r="AX238" s="14" t="s">
        <v>73</v>
      </c>
      <c r="AY238" s="240" t="s">
        <v>144</v>
      </c>
    </row>
    <row r="239" spans="1:65" s="15" customFormat="1" ht="11.25">
      <c r="B239" s="241"/>
      <c r="C239" s="242"/>
      <c r="D239" s="221" t="s">
        <v>152</v>
      </c>
      <c r="E239" s="243" t="s">
        <v>1</v>
      </c>
      <c r="F239" s="244" t="s">
        <v>155</v>
      </c>
      <c r="G239" s="242"/>
      <c r="H239" s="245">
        <v>10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AT239" s="251" t="s">
        <v>152</v>
      </c>
      <c r="AU239" s="251" t="s">
        <v>83</v>
      </c>
      <c r="AV239" s="15" t="s">
        <v>150</v>
      </c>
      <c r="AW239" s="15" t="s">
        <v>30</v>
      </c>
      <c r="AX239" s="15" t="s">
        <v>81</v>
      </c>
      <c r="AY239" s="251" t="s">
        <v>144</v>
      </c>
    </row>
    <row r="240" spans="1:65" s="2" customFormat="1" ht="21.75" customHeight="1">
      <c r="A240" s="35"/>
      <c r="B240" s="36"/>
      <c r="C240" s="205" t="s">
        <v>196</v>
      </c>
      <c r="D240" s="205" t="s">
        <v>146</v>
      </c>
      <c r="E240" s="206" t="s">
        <v>1060</v>
      </c>
      <c r="F240" s="207" t="s">
        <v>1061</v>
      </c>
      <c r="G240" s="208" t="s">
        <v>424</v>
      </c>
      <c r="H240" s="209">
        <v>20</v>
      </c>
      <c r="I240" s="210"/>
      <c r="J240" s="211">
        <f>ROUND(I240*H240,2)</f>
        <v>0</v>
      </c>
      <c r="K240" s="212"/>
      <c r="L240" s="40"/>
      <c r="M240" s="213" t="s">
        <v>1</v>
      </c>
      <c r="N240" s="214" t="s">
        <v>38</v>
      </c>
      <c r="O240" s="72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7" t="s">
        <v>150</v>
      </c>
      <c r="AT240" s="217" t="s">
        <v>146</v>
      </c>
      <c r="AU240" s="217" t="s">
        <v>83</v>
      </c>
      <c r="AY240" s="18" t="s">
        <v>144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81</v>
      </c>
      <c r="BK240" s="218">
        <f>ROUND(I240*H240,2)</f>
        <v>0</v>
      </c>
      <c r="BL240" s="18" t="s">
        <v>150</v>
      </c>
      <c r="BM240" s="217" t="s">
        <v>265</v>
      </c>
    </row>
    <row r="241" spans="1:65" s="13" customFormat="1" ht="11.25">
      <c r="B241" s="219"/>
      <c r="C241" s="220"/>
      <c r="D241" s="221" t="s">
        <v>152</v>
      </c>
      <c r="E241" s="222" t="s">
        <v>1</v>
      </c>
      <c r="F241" s="223" t="s">
        <v>891</v>
      </c>
      <c r="G241" s="220"/>
      <c r="H241" s="222" t="s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152</v>
      </c>
      <c r="AU241" s="229" t="s">
        <v>83</v>
      </c>
      <c r="AV241" s="13" t="s">
        <v>81</v>
      </c>
      <c r="AW241" s="13" t="s">
        <v>30</v>
      </c>
      <c r="AX241" s="13" t="s">
        <v>73</v>
      </c>
      <c r="AY241" s="229" t="s">
        <v>144</v>
      </c>
    </row>
    <row r="242" spans="1:65" s="13" customFormat="1" ht="11.25">
      <c r="B242" s="219"/>
      <c r="C242" s="220"/>
      <c r="D242" s="221" t="s">
        <v>152</v>
      </c>
      <c r="E242" s="222" t="s">
        <v>1</v>
      </c>
      <c r="F242" s="223" t="s">
        <v>815</v>
      </c>
      <c r="G242" s="220"/>
      <c r="H242" s="222" t="s">
        <v>1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152</v>
      </c>
      <c r="AU242" s="229" t="s">
        <v>83</v>
      </c>
      <c r="AV242" s="13" t="s">
        <v>81</v>
      </c>
      <c r="AW242" s="13" t="s">
        <v>30</v>
      </c>
      <c r="AX242" s="13" t="s">
        <v>73</v>
      </c>
      <c r="AY242" s="229" t="s">
        <v>144</v>
      </c>
    </row>
    <row r="243" spans="1:65" s="14" customFormat="1" ht="11.25">
      <c r="B243" s="230"/>
      <c r="C243" s="231"/>
      <c r="D243" s="221" t="s">
        <v>152</v>
      </c>
      <c r="E243" s="232" t="s">
        <v>1</v>
      </c>
      <c r="F243" s="233" t="s">
        <v>1062</v>
      </c>
      <c r="G243" s="231"/>
      <c r="H243" s="234">
        <v>20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152</v>
      </c>
      <c r="AU243" s="240" t="s">
        <v>83</v>
      </c>
      <c r="AV243" s="14" t="s">
        <v>83</v>
      </c>
      <c r="AW243" s="14" t="s">
        <v>30</v>
      </c>
      <c r="AX243" s="14" t="s">
        <v>73</v>
      </c>
      <c r="AY243" s="240" t="s">
        <v>144</v>
      </c>
    </row>
    <row r="244" spans="1:65" s="15" customFormat="1" ht="11.25">
      <c r="B244" s="241"/>
      <c r="C244" s="242"/>
      <c r="D244" s="221" t="s">
        <v>152</v>
      </c>
      <c r="E244" s="243" t="s">
        <v>1</v>
      </c>
      <c r="F244" s="244" t="s">
        <v>155</v>
      </c>
      <c r="G244" s="242"/>
      <c r="H244" s="245">
        <v>20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152</v>
      </c>
      <c r="AU244" s="251" t="s">
        <v>83</v>
      </c>
      <c r="AV244" s="15" t="s">
        <v>150</v>
      </c>
      <c r="AW244" s="15" t="s">
        <v>30</v>
      </c>
      <c r="AX244" s="15" t="s">
        <v>81</v>
      </c>
      <c r="AY244" s="251" t="s">
        <v>144</v>
      </c>
    </row>
    <row r="245" spans="1:65" s="2" customFormat="1" ht="16.5" customHeight="1">
      <c r="A245" s="35"/>
      <c r="B245" s="36"/>
      <c r="C245" s="252" t="s">
        <v>281</v>
      </c>
      <c r="D245" s="252" t="s">
        <v>213</v>
      </c>
      <c r="E245" s="253" t="s">
        <v>1063</v>
      </c>
      <c r="F245" s="254" t="s">
        <v>1064</v>
      </c>
      <c r="G245" s="255" t="s">
        <v>424</v>
      </c>
      <c r="H245" s="256">
        <v>10</v>
      </c>
      <c r="I245" s="257"/>
      <c r="J245" s="258">
        <f>ROUND(I245*H245,2)</f>
        <v>0</v>
      </c>
      <c r="K245" s="259"/>
      <c r="L245" s="260"/>
      <c r="M245" s="261" t="s">
        <v>1</v>
      </c>
      <c r="N245" s="262" t="s">
        <v>38</v>
      </c>
      <c r="O245" s="72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7" t="s">
        <v>158</v>
      </c>
      <c r="AT245" s="217" t="s">
        <v>213</v>
      </c>
      <c r="AU245" s="217" t="s">
        <v>83</v>
      </c>
      <c r="AY245" s="18" t="s">
        <v>144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81</v>
      </c>
      <c r="BK245" s="218">
        <f>ROUND(I245*H245,2)</f>
        <v>0</v>
      </c>
      <c r="BL245" s="18" t="s">
        <v>150</v>
      </c>
      <c r="BM245" s="217" t="s">
        <v>274</v>
      </c>
    </row>
    <row r="246" spans="1:65" s="13" customFormat="1" ht="11.25">
      <c r="B246" s="219"/>
      <c r="C246" s="220"/>
      <c r="D246" s="221" t="s">
        <v>152</v>
      </c>
      <c r="E246" s="222" t="s">
        <v>1</v>
      </c>
      <c r="F246" s="223" t="s">
        <v>891</v>
      </c>
      <c r="G246" s="220"/>
      <c r="H246" s="222" t="s">
        <v>1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152</v>
      </c>
      <c r="AU246" s="229" t="s">
        <v>83</v>
      </c>
      <c r="AV246" s="13" t="s">
        <v>81</v>
      </c>
      <c r="AW246" s="13" t="s">
        <v>30</v>
      </c>
      <c r="AX246" s="13" t="s">
        <v>73</v>
      </c>
      <c r="AY246" s="229" t="s">
        <v>144</v>
      </c>
    </row>
    <row r="247" spans="1:65" s="13" customFormat="1" ht="11.25">
      <c r="B247" s="219"/>
      <c r="C247" s="220"/>
      <c r="D247" s="221" t="s">
        <v>152</v>
      </c>
      <c r="E247" s="222" t="s">
        <v>1</v>
      </c>
      <c r="F247" s="223" t="s">
        <v>815</v>
      </c>
      <c r="G247" s="220"/>
      <c r="H247" s="222" t="s">
        <v>1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152</v>
      </c>
      <c r="AU247" s="229" t="s">
        <v>83</v>
      </c>
      <c r="AV247" s="13" t="s">
        <v>81</v>
      </c>
      <c r="AW247" s="13" t="s">
        <v>30</v>
      </c>
      <c r="AX247" s="13" t="s">
        <v>73</v>
      </c>
      <c r="AY247" s="229" t="s">
        <v>144</v>
      </c>
    </row>
    <row r="248" spans="1:65" s="14" customFormat="1" ht="11.25">
      <c r="B248" s="230"/>
      <c r="C248" s="231"/>
      <c r="D248" s="221" t="s">
        <v>152</v>
      </c>
      <c r="E248" s="232" t="s">
        <v>1</v>
      </c>
      <c r="F248" s="233" t="s">
        <v>163</v>
      </c>
      <c r="G248" s="231"/>
      <c r="H248" s="234">
        <v>10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152</v>
      </c>
      <c r="AU248" s="240" t="s">
        <v>83</v>
      </c>
      <c r="AV248" s="14" t="s">
        <v>83</v>
      </c>
      <c r="AW248" s="14" t="s">
        <v>30</v>
      </c>
      <c r="AX248" s="14" t="s">
        <v>73</v>
      </c>
      <c r="AY248" s="240" t="s">
        <v>144</v>
      </c>
    </row>
    <row r="249" spans="1:65" s="15" customFormat="1" ht="11.25">
      <c r="B249" s="241"/>
      <c r="C249" s="242"/>
      <c r="D249" s="221" t="s">
        <v>152</v>
      </c>
      <c r="E249" s="243" t="s">
        <v>1</v>
      </c>
      <c r="F249" s="244" t="s">
        <v>155</v>
      </c>
      <c r="G249" s="242"/>
      <c r="H249" s="245">
        <v>10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152</v>
      </c>
      <c r="AU249" s="251" t="s">
        <v>83</v>
      </c>
      <c r="AV249" s="15" t="s">
        <v>150</v>
      </c>
      <c r="AW249" s="15" t="s">
        <v>30</v>
      </c>
      <c r="AX249" s="15" t="s">
        <v>81</v>
      </c>
      <c r="AY249" s="251" t="s">
        <v>144</v>
      </c>
    </row>
    <row r="250" spans="1:65" s="2" customFormat="1" ht="16.5" customHeight="1">
      <c r="A250" s="35"/>
      <c r="B250" s="36"/>
      <c r="C250" s="252" t="s">
        <v>287</v>
      </c>
      <c r="D250" s="252" t="s">
        <v>213</v>
      </c>
      <c r="E250" s="253" t="s">
        <v>1065</v>
      </c>
      <c r="F250" s="254" t="s">
        <v>1066</v>
      </c>
      <c r="G250" s="255" t="s">
        <v>424</v>
      </c>
      <c r="H250" s="256">
        <v>10</v>
      </c>
      <c r="I250" s="257"/>
      <c r="J250" s="258">
        <f>ROUND(I250*H250,2)</f>
        <v>0</v>
      </c>
      <c r="K250" s="259"/>
      <c r="L250" s="260"/>
      <c r="M250" s="261" t="s">
        <v>1</v>
      </c>
      <c r="N250" s="262" t="s">
        <v>38</v>
      </c>
      <c r="O250" s="72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7" t="s">
        <v>158</v>
      </c>
      <c r="AT250" s="217" t="s">
        <v>213</v>
      </c>
      <c r="AU250" s="217" t="s">
        <v>83</v>
      </c>
      <c r="AY250" s="18" t="s">
        <v>144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81</v>
      </c>
      <c r="BK250" s="218">
        <f>ROUND(I250*H250,2)</f>
        <v>0</v>
      </c>
      <c r="BL250" s="18" t="s">
        <v>150</v>
      </c>
      <c r="BM250" s="217" t="s">
        <v>280</v>
      </c>
    </row>
    <row r="251" spans="1:65" s="13" customFormat="1" ht="11.25">
      <c r="B251" s="219"/>
      <c r="C251" s="220"/>
      <c r="D251" s="221" t="s">
        <v>152</v>
      </c>
      <c r="E251" s="222" t="s">
        <v>1</v>
      </c>
      <c r="F251" s="223" t="s">
        <v>891</v>
      </c>
      <c r="G251" s="220"/>
      <c r="H251" s="222" t="s">
        <v>1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152</v>
      </c>
      <c r="AU251" s="229" t="s">
        <v>83</v>
      </c>
      <c r="AV251" s="13" t="s">
        <v>81</v>
      </c>
      <c r="AW251" s="13" t="s">
        <v>30</v>
      </c>
      <c r="AX251" s="13" t="s">
        <v>73</v>
      </c>
      <c r="AY251" s="229" t="s">
        <v>144</v>
      </c>
    </row>
    <row r="252" spans="1:65" s="13" customFormat="1" ht="11.25">
      <c r="B252" s="219"/>
      <c r="C252" s="220"/>
      <c r="D252" s="221" t="s">
        <v>152</v>
      </c>
      <c r="E252" s="222" t="s">
        <v>1</v>
      </c>
      <c r="F252" s="223" t="s">
        <v>815</v>
      </c>
      <c r="G252" s="220"/>
      <c r="H252" s="222" t="s">
        <v>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152</v>
      </c>
      <c r="AU252" s="229" t="s">
        <v>83</v>
      </c>
      <c r="AV252" s="13" t="s">
        <v>81</v>
      </c>
      <c r="AW252" s="13" t="s">
        <v>30</v>
      </c>
      <c r="AX252" s="13" t="s">
        <v>73</v>
      </c>
      <c r="AY252" s="229" t="s">
        <v>144</v>
      </c>
    </row>
    <row r="253" spans="1:65" s="14" customFormat="1" ht="11.25">
      <c r="B253" s="230"/>
      <c r="C253" s="231"/>
      <c r="D253" s="221" t="s">
        <v>152</v>
      </c>
      <c r="E253" s="232" t="s">
        <v>1</v>
      </c>
      <c r="F253" s="233" t="s">
        <v>163</v>
      </c>
      <c r="G253" s="231"/>
      <c r="H253" s="234">
        <v>10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152</v>
      </c>
      <c r="AU253" s="240" t="s">
        <v>83</v>
      </c>
      <c r="AV253" s="14" t="s">
        <v>83</v>
      </c>
      <c r="AW253" s="14" t="s">
        <v>30</v>
      </c>
      <c r="AX253" s="14" t="s">
        <v>73</v>
      </c>
      <c r="AY253" s="240" t="s">
        <v>144</v>
      </c>
    </row>
    <row r="254" spans="1:65" s="15" customFormat="1" ht="11.25">
      <c r="B254" s="241"/>
      <c r="C254" s="242"/>
      <c r="D254" s="221" t="s">
        <v>152</v>
      </c>
      <c r="E254" s="243" t="s">
        <v>1</v>
      </c>
      <c r="F254" s="244" t="s">
        <v>155</v>
      </c>
      <c r="G254" s="242"/>
      <c r="H254" s="245">
        <v>10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152</v>
      </c>
      <c r="AU254" s="251" t="s">
        <v>83</v>
      </c>
      <c r="AV254" s="15" t="s">
        <v>150</v>
      </c>
      <c r="AW254" s="15" t="s">
        <v>30</v>
      </c>
      <c r="AX254" s="15" t="s">
        <v>81</v>
      </c>
      <c r="AY254" s="251" t="s">
        <v>144</v>
      </c>
    </row>
    <row r="255" spans="1:65" s="2" customFormat="1" ht="21.75" customHeight="1">
      <c r="A255" s="35"/>
      <c r="B255" s="36"/>
      <c r="C255" s="205" t="s">
        <v>293</v>
      </c>
      <c r="D255" s="205" t="s">
        <v>146</v>
      </c>
      <c r="E255" s="206" t="s">
        <v>905</v>
      </c>
      <c r="F255" s="207" t="s">
        <v>906</v>
      </c>
      <c r="G255" s="208" t="s">
        <v>424</v>
      </c>
      <c r="H255" s="209">
        <v>10</v>
      </c>
      <c r="I255" s="210"/>
      <c r="J255" s="211">
        <f>ROUND(I255*H255,2)</f>
        <v>0</v>
      </c>
      <c r="K255" s="212"/>
      <c r="L255" s="40"/>
      <c r="M255" s="213" t="s">
        <v>1</v>
      </c>
      <c r="N255" s="214" t="s">
        <v>38</v>
      </c>
      <c r="O255" s="72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150</v>
      </c>
      <c r="AT255" s="217" t="s">
        <v>146</v>
      </c>
      <c r="AU255" s="217" t="s">
        <v>83</v>
      </c>
      <c r="AY255" s="18" t="s">
        <v>144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81</v>
      </c>
      <c r="BK255" s="218">
        <f>ROUND(I255*H255,2)</f>
        <v>0</v>
      </c>
      <c r="BL255" s="18" t="s">
        <v>150</v>
      </c>
      <c r="BM255" s="217" t="s">
        <v>284</v>
      </c>
    </row>
    <row r="256" spans="1:65" s="13" customFormat="1" ht="11.25">
      <c r="B256" s="219"/>
      <c r="C256" s="220"/>
      <c r="D256" s="221" t="s">
        <v>152</v>
      </c>
      <c r="E256" s="222" t="s">
        <v>1</v>
      </c>
      <c r="F256" s="223" t="s">
        <v>891</v>
      </c>
      <c r="G256" s="220"/>
      <c r="H256" s="222" t="s">
        <v>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152</v>
      </c>
      <c r="AU256" s="229" t="s">
        <v>83</v>
      </c>
      <c r="AV256" s="13" t="s">
        <v>81</v>
      </c>
      <c r="AW256" s="13" t="s">
        <v>30</v>
      </c>
      <c r="AX256" s="13" t="s">
        <v>73</v>
      </c>
      <c r="AY256" s="229" t="s">
        <v>144</v>
      </c>
    </row>
    <row r="257" spans="1:65" s="13" customFormat="1" ht="11.25">
      <c r="B257" s="219"/>
      <c r="C257" s="220"/>
      <c r="D257" s="221" t="s">
        <v>152</v>
      </c>
      <c r="E257" s="222" t="s">
        <v>1</v>
      </c>
      <c r="F257" s="223" t="s">
        <v>815</v>
      </c>
      <c r="G257" s="220"/>
      <c r="H257" s="222" t="s">
        <v>1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152</v>
      </c>
      <c r="AU257" s="229" t="s">
        <v>83</v>
      </c>
      <c r="AV257" s="13" t="s">
        <v>81</v>
      </c>
      <c r="AW257" s="13" t="s">
        <v>30</v>
      </c>
      <c r="AX257" s="13" t="s">
        <v>73</v>
      </c>
      <c r="AY257" s="229" t="s">
        <v>144</v>
      </c>
    </row>
    <row r="258" spans="1:65" s="14" customFormat="1" ht="11.25">
      <c r="B258" s="230"/>
      <c r="C258" s="231"/>
      <c r="D258" s="221" t="s">
        <v>152</v>
      </c>
      <c r="E258" s="232" t="s">
        <v>1</v>
      </c>
      <c r="F258" s="233" t="s">
        <v>163</v>
      </c>
      <c r="G258" s="231"/>
      <c r="H258" s="234">
        <v>10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152</v>
      </c>
      <c r="AU258" s="240" t="s">
        <v>83</v>
      </c>
      <c r="AV258" s="14" t="s">
        <v>83</v>
      </c>
      <c r="AW258" s="14" t="s">
        <v>30</v>
      </c>
      <c r="AX258" s="14" t="s">
        <v>73</v>
      </c>
      <c r="AY258" s="240" t="s">
        <v>144</v>
      </c>
    </row>
    <row r="259" spans="1:65" s="15" customFormat="1" ht="11.25">
      <c r="B259" s="241"/>
      <c r="C259" s="242"/>
      <c r="D259" s="221" t="s">
        <v>152</v>
      </c>
      <c r="E259" s="243" t="s">
        <v>1</v>
      </c>
      <c r="F259" s="244" t="s">
        <v>155</v>
      </c>
      <c r="G259" s="242"/>
      <c r="H259" s="245">
        <v>10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AT259" s="251" t="s">
        <v>152</v>
      </c>
      <c r="AU259" s="251" t="s">
        <v>83</v>
      </c>
      <c r="AV259" s="15" t="s">
        <v>150</v>
      </c>
      <c r="AW259" s="15" t="s">
        <v>30</v>
      </c>
      <c r="AX259" s="15" t="s">
        <v>81</v>
      </c>
      <c r="AY259" s="251" t="s">
        <v>144</v>
      </c>
    </row>
    <row r="260" spans="1:65" s="2" customFormat="1" ht="21.75" customHeight="1">
      <c r="A260" s="35"/>
      <c r="B260" s="36"/>
      <c r="C260" s="252" t="s">
        <v>298</v>
      </c>
      <c r="D260" s="252" t="s">
        <v>213</v>
      </c>
      <c r="E260" s="253" t="s">
        <v>1067</v>
      </c>
      <c r="F260" s="254" t="s">
        <v>1068</v>
      </c>
      <c r="G260" s="255" t="s">
        <v>424</v>
      </c>
      <c r="H260" s="256">
        <v>10</v>
      </c>
      <c r="I260" s="257"/>
      <c r="J260" s="258">
        <f>ROUND(I260*H260,2)</f>
        <v>0</v>
      </c>
      <c r="K260" s="259"/>
      <c r="L260" s="260"/>
      <c r="M260" s="261" t="s">
        <v>1</v>
      </c>
      <c r="N260" s="262" t="s">
        <v>38</v>
      </c>
      <c r="O260" s="72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7" t="s">
        <v>158</v>
      </c>
      <c r="AT260" s="217" t="s">
        <v>213</v>
      </c>
      <c r="AU260" s="217" t="s">
        <v>83</v>
      </c>
      <c r="AY260" s="18" t="s">
        <v>144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81</v>
      </c>
      <c r="BK260" s="218">
        <f>ROUND(I260*H260,2)</f>
        <v>0</v>
      </c>
      <c r="BL260" s="18" t="s">
        <v>150</v>
      </c>
      <c r="BM260" s="217" t="s">
        <v>290</v>
      </c>
    </row>
    <row r="261" spans="1:65" s="13" customFormat="1" ht="11.25">
      <c r="B261" s="219"/>
      <c r="C261" s="220"/>
      <c r="D261" s="221" t="s">
        <v>152</v>
      </c>
      <c r="E261" s="222" t="s">
        <v>1</v>
      </c>
      <c r="F261" s="223" t="s">
        <v>891</v>
      </c>
      <c r="G261" s="220"/>
      <c r="H261" s="222" t="s">
        <v>1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152</v>
      </c>
      <c r="AU261" s="229" t="s">
        <v>83</v>
      </c>
      <c r="AV261" s="13" t="s">
        <v>81</v>
      </c>
      <c r="AW261" s="13" t="s">
        <v>30</v>
      </c>
      <c r="AX261" s="13" t="s">
        <v>73</v>
      </c>
      <c r="AY261" s="229" t="s">
        <v>144</v>
      </c>
    </row>
    <row r="262" spans="1:65" s="13" customFormat="1" ht="11.25">
      <c r="B262" s="219"/>
      <c r="C262" s="220"/>
      <c r="D262" s="221" t="s">
        <v>152</v>
      </c>
      <c r="E262" s="222" t="s">
        <v>1</v>
      </c>
      <c r="F262" s="223" t="s">
        <v>815</v>
      </c>
      <c r="G262" s="220"/>
      <c r="H262" s="222" t="s">
        <v>1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152</v>
      </c>
      <c r="AU262" s="229" t="s">
        <v>83</v>
      </c>
      <c r="AV262" s="13" t="s">
        <v>81</v>
      </c>
      <c r="AW262" s="13" t="s">
        <v>30</v>
      </c>
      <c r="AX262" s="13" t="s">
        <v>73</v>
      </c>
      <c r="AY262" s="229" t="s">
        <v>144</v>
      </c>
    </row>
    <row r="263" spans="1:65" s="14" customFormat="1" ht="11.25">
      <c r="B263" s="230"/>
      <c r="C263" s="231"/>
      <c r="D263" s="221" t="s">
        <v>152</v>
      </c>
      <c r="E263" s="232" t="s">
        <v>1</v>
      </c>
      <c r="F263" s="233" t="s">
        <v>163</v>
      </c>
      <c r="G263" s="231"/>
      <c r="H263" s="234">
        <v>10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152</v>
      </c>
      <c r="AU263" s="240" t="s">
        <v>83</v>
      </c>
      <c r="AV263" s="14" t="s">
        <v>83</v>
      </c>
      <c r="AW263" s="14" t="s">
        <v>30</v>
      </c>
      <c r="AX263" s="14" t="s">
        <v>73</v>
      </c>
      <c r="AY263" s="240" t="s">
        <v>144</v>
      </c>
    </row>
    <row r="264" spans="1:65" s="15" customFormat="1" ht="11.25">
      <c r="B264" s="241"/>
      <c r="C264" s="242"/>
      <c r="D264" s="221" t="s">
        <v>152</v>
      </c>
      <c r="E264" s="243" t="s">
        <v>1</v>
      </c>
      <c r="F264" s="244" t="s">
        <v>155</v>
      </c>
      <c r="G264" s="242"/>
      <c r="H264" s="245">
        <v>10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152</v>
      </c>
      <c r="AU264" s="251" t="s">
        <v>83</v>
      </c>
      <c r="AV264" s="15" t="s">
        <v>150</v>
      </c>
      <c r="AW264" s="15" t="s">
        <v>30</v>
      </c>
      <c r="AX264" s="15" t="s">
        <v>81</v>
      </c>
      <c r="AY264" s="251" t="s">
        <v>144</v>
      </c>
    </row>
    <row r="265" spans="1:65" s="2" customFormat="1" ht="16.5" customHeight="1">
      <c r="A265" s="35"/>
      <c r="B265" s="36"/>
      <c r="C265" s="205" t="s">
        <v>304</v>
      </c>
      <c r="D265" s="205" t="s">
        <v>146</v>
      </c>
      <c r="E265" s="206" t="s">
        <v>1069</v>
      </c>
      <c r="F265" s="207" t="s">
        <v>1070</v>
      </c>
      <c r="G265" s="208" t="s">
        <v>264</v>
      </c>
      <c r="H265" s="209">
        <v>90</v>
      </c>
      <c r="I265" s="210"/>
      <c r="J265" s="211">
        <f>ROUND(I265*H265,2)</f>
        <v>0</v>
      </c>
      <c r="K265" s="212"/>
      <c r="L265" s="40"/>
      <c r="M265" s="213" t="s">
        <v>1</v>
      </c>
      <c r="N265" s="214" t="s">
        <v>38</v>
      </c>
      <c r="O265" s="72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7" t="s">
        <v>150</v>
      </c>
      <c r="AT265" s="217" t="s">
        <v>146</v>
      </c>
      <c r="AU265" s="217" t="s">
        <v>83</v>
      </c>
      <c r="AY265" s="18" t="s">
        <v>144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81</v>
      </c>
      <c r="BK265" s="218">
        <f>ROUND(I265*H265,2)</f>
        <v>0</v>
      </c>
      <c r="BL265" s="18" t="s">
        <v>150</v>
      </c>
      <c r="BM265" s="217" t="s">
        <v>296</v>
      </c>
    </row>
    <row r="266" spans="1:65" s="13" customFormat="1" ht="11.25">
      <c r="B266" s="219"/>
      <c r="C266" s="220"/>
      <c r="D266" s="221" t="s">
        <v>152</v>
      </c>
      <c r="E266" s="222" t="s">
        <v>1</v>
      </c>
      <c r="F266" s="223" t="s">
        <v>1071</v>
      </c>
      <c r="G266" s="220"/>
      <c r="H266" s="222" t="s">
        <v>1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152</v>
      </c>
      <c r="AU266" s="229" t="s">
        <v>83</v>
      </c>
      <c r="AV266" s="13" t="s">
        <v>81</v>
      </c>
      <c r="AW266" s="13" t="s">
        <v>30</v>
      </c>
      <c r="AX266" s="13" t="s">
        <v>73</v>
      </c>
      <c r="AY266" s="229" t="s">
        <v>144</v>
      </c>
    </row>
    <row r="267" spans="1:65" s="14" customFormat="1" ht="11.25">
      <c r="B267" s="230"/>
      <c r="C267" s="231"/>
      <c r="D267" s="221" t="s">
        <v>152</v>
      </c>
      <c r="E267" s="232" t="s">
        <v>1</v>
      </c>
      <c r="F267" s="233" t="s">
        <v>672</v>
      </c>
      <c r="G267" s="231"/>
      <c r="H267" s="234">
        <v>90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152</v>
      </c>
      <c r="AU267" s="240" t="s">
        <v>83</v>
      </c>
      <c r="AV267" s="14" t="s">
        <v>83</v>
      </c>
      <c r="AW267" s="14" t="s">
        <v>30</v>
      </c>
      <c r="AX267" s="14" t="s">
        <v>73</v>
      </c>
      <c r="AY267" s="240" t="s">
        <v>144</v>
      </c>
    </row>
    <row r="268" spans="1:65" s="15" customFormat="1" ht="11.25">
      <c r="B268" s="241"/>
      <c r="C268" s="242"/>
      <c r="D268" s="221" t="s">
        <v>152</v>
      </c>
      <c r="E268" s="243" t="s">
        <v>1</v>
      </c>
      <c r="F268" s="244" t="s">
        <v>155</v>
      </c>
      <c r="G268" s="242"/>
      <c r="H268" s="245">
        <v>90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152</v>
      </c>
      <c r="AU268" s="251" t="s">
        <v>83</v>
      </c>
      <c r="AV268" s="15" t="s">
        <v>150</v>
      </c>
      <c r="AW268" s="15" t="s">
        <v>30</v>
      </c>
      <c r="AX268" s="15" t="s">
        <v>81</v>
      </c>
      <c r="AY268" s="251" t="s">
        <v>144</v>
      </c>
    </row>
    <row r="269" spans="1:65" s="2" customFormat="1" ht="16.5" customHeight="1">
      <c r="A269" s="35"/>
      <c r="B269" s="36"/>
      <c r="C269" s="205" t="s">
        <v>202</v>
      </c>
      <c r="D269" s="205" t="s">
        <v>146</v>
      </c>
      <c r="E269" s="206" t="s">
        <v>946</v>
      </c>
      <c r="F269" s="207" t="s">
        <v>947</v>
      </c>
      <c r="G269" s="208" t="s">
        <v>264</v>
      </c>
      <c r="H269" s="209">
        <v>90</v>
      </c>
      <c r="I269" s="210"/>
      <c r="J269" s="211">
        <f>ROUND(I269*H269,2)</f>
        <v>0</v>
      </c>
      <c r="K269" s="212"/>
      <c r="L269" s="40"/>
      <c r="M269" s="213" t="s">
        <v>1</v>
      </c>
      <c r="N269" s="214" t="s">
        <v>38</v>
      </c>
      <c r="O269" s="72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7" t="s">
        <v>150</v>
      </c>
      <c r="AT269" s="217" t="s">
        <v>146</v>
      </c>
      <c r="AU269" s="217" t="s">
        <v>83</v>
      </c>
      <c r="AY269" s="18" t="s">
        <v>144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81</v>
      </c>
      <c r="BK269" s="218">
        <f>ROUND(I269*H269,2)</f>
        <v>0</v>
      </c>
      <c r="BL269" s="18" t="s">
        <v>150</v>
      </c>
      <c r="BM269" s="217" t="s">
        <v>435</v>
      </c>
    </row>
    <row r="270" spans="1:65" s="13" customFormat="1" ht="11.25">
      <c r="B270" s="219"/>
      <c r="C270" s="220"/>
      <c r="D270" s="221" t="s">
        <v>152</v>
      </c>
      <c r="E270" s="222" t="s">
        <v>1</v>
      </c>
      <c r="F270" s="223" t="s">
        <v>948</v>
      </c>
      <c r="G270" s="220"/>
      <c r="H270" s="222" t="s">
        <v>1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152</v>
      </c>
      <c r="AU270" s="229" t="s">
        <v>83</v>
      </c>
      <c r="AV270" s="13" t="s">
        <v>81</v>
      </c>
      <c r="AW270" s="13" t="s">
        <v>30</v>
      </c>
      <c r="AX270" s="13" t="s">
        <v>73</v>
      </c>
      <c r="AY270" s="229" t="s">
        <v>144</v>
      </c>
    </row>
    <row r="271" spans="1:65" s="13" customFormat="1" ht="11.25">
      <c r="B271" s="219"/>
      <c r="C271" s="220"/>
      <c r="D271" s="221" t="s">
        <v>152</v>
      </c>
      <c r="E271" s="222" t="s">
        <v>1</v>
      </c>
      <c r="F271" s="223" t="s">
        <v>949</v>
      </c>
      <c r="G271" s="220"/>
      <c r="H271" s="222" t="s">
        <v>1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152</v>
      </c>
      <c r="AU271" s="229" t="s">
        <v>83</v>
      </c>
      <c r="AV271" s="13" t="s">
        <v>81</v>
      </c>
      <c r="AW271" s="13" t="s">
        <v>30</v>
      </c>
      <c r="AX271" s="13" t="s">
        <v>73</v>
      </c>
      <c r="AY271" s="229" t="s">
        <v>144</v>
      </c>
    </row>
    <row r="272" spans="1:65" s="13" customFormat="1" ht="11.25">
      <c r="B272" s="219"/>
      <c r="C272" s="220"/>
      <c r="D272" s="221" t="s">
        <v>152</v>
      </c>
      <c r="E272" s="222" t="s">
        <v>1</v>
      </c>
      <c r="F272" s="223" t="s">
        <v>815</v>
      </c>
      <c r="G272" s="220"/>
      <c r="H272" s="222" t="s">
        <v>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152</v>
      </c>
      <c r="AU272" s="229" t="s">
        <v>83</v>
      </c>
      <c r="AV272" s="13" t="s">
        <v>81</v>
      </c>
      <c r="AW272" s="13" t="s">
        <v>30</v>
      </c>
      <c r="AX272" s="13" t="s">
        <v>73</v>
      </c>
      <c r="AY272" s="229" t="s">
        <v>144</v>
      </c>
    </row>
    <row r="273" spans="1:65" s="14" customFormat="1" ht="11.25">
      <c r="B273" s="230"/>
      <c r="C273" s="231"/>
      <c r="D273" s="221" t="s">
        <v>152</v>
      </c>
      <c r="E273" s="232" t="s">
        <v>1</v>
      </c>
      <c r="F273" s="233" t="s">
        <v>1072</v>
      </c>
      <c r="G273" s="231"/>
      <c r="H273" s="234">
        <v>90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152</v>
      </c>
      <c r="AU273" s="240" t="s">
        <v>83</v>
      </c>
      <c r="AV273" s="14" t="s">
        <v>83</v>
      </c>
      <c r="AW273" s="14" t="s">
        <v>30</v>
      </c>
      <c r="AX273" s="14" t="s">
        <v>73</v>
      </c>
      <c r="AY273" s="240" t="s">
        <v>144</v>
      </c>
    </row>
    <row r="274" spans="1:65" s="15" customFormat="1" ht="11.25">
      <c r="B274" s="241"/>
      <c r="C274" s="242"/>
      <c r="D274" s="221" t="s">
        <v>152</v>
      </c>
      <c r="E274" s="243" t="s">
        <v>1</v>
      </c>
      <c r="F274" s="244" t="s">
        <v>155</v>
      </c>
      <c r="G274" s="242"/>
      <c r="H274" s="245">
        <v>90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AT274" s="251" t="s">
        <v>152</v>
      </c>
      <c r="AU274" s="251" t="s">
        <v>83</v>
      </c>
      <c r="AV274" s="15" t="s">
        <v>150</v>
      </c>
      <c r="AW274" s="15" t="s">
        <v>30</v>
      </c>
      <c r="AX274" s="15" t="s">
        <v>81</v>
      </c>
      <c r="AY274" s="251" t="s">
        <v>144</v>
      </c>
    </row>
    <row r="275" spans="1:65" s="12" customFormat="1" ht="22.9" customHeight="1">
      <c r="B275" s="189"/>
      <c r="C275" s="190"/>
      <c r="D275" s="191" t="s">
        <v>72</v>
      </c>
      <c r="E275" s="203" t="s">
        <v>726</v>
      </c>
      <c r="F275" s="203" t="s">
        <v>544</v>
      </c>
      <c r="G275" s="190"/>
      <c r="H275" s="190"/>
      <c r="I275" s="193"/>
      <c r="J275" s="204">
        <f>BK275</f>
        <v>0</v>
      </c>
      <c r="K275" s="190"/>
      <c r="L275" s="195"/>
      <c r="M275" s="196"/>
      <c r="N275" s="197"/>
      <c r="O275" s="197"/>
      <c r="P275" s="198">
        <f>SUM(P276:P278)</f>
        <v>0</v>
      </c>
      <c r="Q275" s="197"/>
      <c r="R275" s="198">
        <f>SUM(R276:R278)</f>
        <v>0</v>
      </c>
      <c r="S275" s="197"/>
      <c r="T275" s="199">
        <f>SUM(T276:T278)</f>
        <v>0</v>
      </c>
      <c r="AR275" s="200" t="s">
        <v>81</v>
      </c>
      <c r="AT275" s="201" t="s">
        <v>72</v>
      </c>
      <c r="AU275" s="201" t="s">
        <v>81</v>
      </c>
      <c r="AY275" s="200" t="s">
        <v>144</v>
      </c>
      <c r="BK275" s="202">
        <f>SUM(BK276:BK278)</f>
        <v>0</v>
      </c>
    </row>
    <row r="276" spans="1:65" s="2" customFormat="1" ht="21.75" customHeight="1">
      <c r="A276" s="35"/>
      <c r="B276" s="36"/>
      <c r="C276" s="205" t="s">
        <v>312</v>
      </c>
      <c r="D276" s="205" t="s">
        <v>146</v>
      </c>
      <c r="E276" s="206" t="s">
        <v>552</v>
      </c>
      <c r="F276" s="207" t="s">
        <v>553</v>
      </c>
      <c r="G276" s="208" t="s">
        <v>216</v>
      </c>
      <c r="H276" s="209">
        <v>329.71800000000002</v>
      </c>
      <c r="I276" s="210"/>
      <c r="J276" s="211">
        <f>ROUND(I276*H276,2)</f>
        <v>0</v>
      </c>
      <c r="K276" s="212"/>
      <c r="L276" s="40"/>
      <c r="M276" s="213" t="s">
        <v>1</v>
      </c>
      <c r="N276" s="214" t="s">
        <v>38</v>
      </c>
      <c r="O276" s="72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7" t="s">
        <v>150</v>
      </c>
      <c r="AT276" s="217" t="s">
        <v>146</v>
      </c>
      <c r="AU276" s="217" t="s">
        <v>83</v>
      </c>
      <c r="AY276" s="18" t="s">
        <v>144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81</v>
      </c>
      <c r="BK276" s="218">
        <f>ROUND(I276*H276,2)</f>
        <v>0</v>
      </c>
      <c r="BL276" s="18" t="s">
        <v>150</v>
      </c>
      <c r="BM276" s="217" t="s">
        <v>307</v>
      </c>
    </row>
    <row r="277" spans="1:65" s="14" customFormat="1" ht="11.25">
      <c r="B277" s="230"/>
      <c r="C277" s="231"/>
      <c r="D277" s="221" t="s">
        <v>152</v>
      </c>
      <c r="E277" s="232" t="s">
        <v>1</v>
      </c>
      <c r="F277" s="233" t="s">
        <v>1073</v>
      </c>
      <c r="G277" s="231"/>
      <c r="H277" s="234">
        <v>329.71800000000002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152</v>
      </c>
      <c r="AU277" s="240" t="s">
        <v>83</v>
      </c>
      <c r="AV277" s="14" t="s">
        <v>83</v>
      </c>
      <c r="AW277" s="14" t="s">
        <v>30</v>
      </c>
      <c r="AX277" s="14" t="s">
        <v>73</v>
      </c>
      <c r="AY277" s="240" t="s">
        <v>144</v>
      </c>
    </row>
    <row r="278" spans="1:65" s="15" customFormat="1" ht="11.25">
      <c r="B278" s="241"/>
      <c r="C278" s="242"/>
      <c r="D278" s="221" t="s">
        <v>152</v>
      </c>
      <c r="E278" s="243" t="s">
        <v>1</v>
      </c>
      <c r="F278" s="244" t="s">
        <v>155</v>
      </c>
      <c r="G278" s="242"/>
      <c r="H278" s="245">
        <v>329.71800000000002</v>
      </c>
      <c r="I278" s="246"/>
      <c r="J278" s="242"/>
      <c r="K278" s="242"/>
      <c r="L278" s="247"/>
      <c r="M278" s="282"/>
      <c r="N278" s="283"/>
      <c r="O278" s="283"/>
      <c r="P278" s="283"/>
      <c r="Q278" s="283"/>
      <c r="R278" s="283"/>
      <c r="S278" s="283"/>
      <c r="T278" s="284"/>
      <c r="AT278" s="251" t="s">
        <v>152</v>
      </c>
      <c r="AU278" s="251" t="s">
        <v>83</v>
      </c>
      <c r="AV278" s="15" t="s">
        <v>150</v>
      </c>
      <c r="AW278" s="15" t="s">
        <v>30</v>
      </c>
      <c r="AX278" s="15" t="s">
        <v>81</v>
      </c>
      <c r="AY278" s="251" t="s">
        <v>144</v>
      </c>
    </row>
    <row r="279" spans="1:65" s="2" customFormat="1" ht="6.95" customHeight="1">
      <c r="A279" s="35"/>
      <c r="B279" s="55"/>
      <c r="C279" s="56"/>
      <c r="D279" s="56"/>
      <c r="E279" s="56"/>
      <c r="F279" s="56"/>
      <c r="G279" s="56"/>
      <c r="H279" s="56"/>
      <c r="I279" s="153"/>
      <c r="J279" s="56"/>
      <c r="K279" s="56"/>
      <c r="L279" s="40"/>
      <c r="M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</sheetData>
  <sheetProtection algorithmName="SHA-512" hashValue="Imym5XCECX+Ru8MFeFBkdgl4iewVXLOmFnIt7OVEBeKrSHLT5qPE5rhpz/IpQ2+jcTHhxH/A1T3gT8zk74YTpQ==" saltValue="dL/e5ZHNtQ3+Pht7iy+DCUmebLT84h/YUVHoVaVFoBDbLgUiCip9mOHzXaz9FfdwB8HpnqlEgPUIKm4+q7uvVQ==" spinCount="100000" sheet="1" objects="1" scenarios="1" formatColumns="0" formatRows="0" autoFilter="0"/>
  <autoFilter ref="C121:K27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101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1074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ROUND((SUM(BE121:BE151)),  2)</f>
        <v>0</v>
      </c>
      <c r="G33" s="35"/>
      <c r="H33" s="35"/>
      <c r="I33" s="132">
        <v>0.21</v>
      </c>
      <c r="J33" s="131">
        <f>ROUND(((SUM(BE121:BE151))*I33),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ROUND((SUM(BF121:BF151)),  2)</f>
        <v>0</v>
      </c>
      <c r="G34" s="35"/>
      <c r="H34" s="35"/>
      <c r="I34" s="132">
        <v>0.15</v>
      </c>
      <c r="J34" s="131">
        <f>ROUND(((SUM(BF121:BF151))*I34),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ROUND((SUM(BG121:BG151)),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ROUND((SUM(BH121:BH151)),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ROUND((SUM(BI121:BI151)),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Etapa (2) - Plynovod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J122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122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123</v>
      </c>
      <c r="E99" s="172"/>
      <c r="F99" s="172"/>
      <c r="G99" s="172"/>
      <c r="H99" s="172"/>
      <c r="I99" s="173"/>
      <c r="J99" s="174">
        <f>J132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1075</v>
      </c>
      <c r="E100" s="172"/>
      <c r="F100" s="172"/>
      <c r="G100" s="172"/>
      <c r="H100" s="172"/>
      <c r="I100" s="173"/>
      <c r="J100" s="174">
        <f>J134</f>
        <v>0</v>
      </c>
      <c r="K100" s="170"/>
      <c r="L100" s="175"/>
    </row>
    <row r="101" spans="1:31" s="9" customFormat="1" ht="24.95" customHeight="1">
      <c r="B101" s="162"/>
      <c r="C101" s="163"/>
      <c r="D101" s="164" t="s">
        <v>1076</v>
      </c>
      <c r="E101" s="165"/>
      <c r="F101" s="165"/>
      <c r="G101" s="165"/>
      <c r="H101" s="165"/>
      <c r="I101" s="166"/>
      <c r="J101" s="167">
        <f>J150</f>
        <v>0</v>
      </c>
      <c r="K101" s="163"/>
      <c r="L101" s="168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16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153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56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129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35" t="str">
        <f>E7</f>
        <v>Výstavba tdi Za Střelnicí III, Lanškroun 999</v>
      </c>
      <c r="F111" s="336"/>
      <c r="G111" s="336"/>
      <c r="H111" s="336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114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91" t="str">
        <f>E9</f>
        <v>III. Etapa (2) - Plynovod</v>
      </c>
      <c r="F113" s="337"/>
      <c r="G113" s="337"/>
      <c r="H113" s="3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118" t="s">
        <v>22</v>
      </c>
      <c r="J115" s="67" t="str">
        <f>IF(J12="","",J12)</f>
        <v>27. 12. 2019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118" t="s">
        <v>29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27</v>
      </c>
      <c r="D118" s="37"/>
      <c r="E118" s="37"/>
      <c r="F118" s="28" t="str">
        <f>IF(E18="","",E18)</f>
        <v>Vyplň údaj</v>
      </c>
      <c r="G118" s="37"/>
      <c r="H118" s="37"/>
      <c r="I118" s="118" t="s">
        <v>31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76"/>
      <c r="B120" s="177"/>
      <c r="C120" s="178" t="s">
        <v>130</v>
      </c>
      <c r="D120" s="179" t="s">
        <v>58</v>
      </c>
      <c r="E120" s="179" t="s">
        <v>54</v>
      </c>
      <c r="F120" s="179" t="s">
        <v>55</v>
      </c>
      <c r="G120" s="179" t="s">
        <v>131</v>
      </c>
      <c r="H120" s="179" t="s">
        <v>132</v>
      </c>
      <c r="I120" s="180" t="s">
        <v>133</v>
      </c>
      <c r="J120" s="181" t="s">
        <v>118</v>
      </c>
      <c r="K120" s="182" t="s">
        <v>134</v>
      </c>
      <c r="L120" s="183"/>
      <c r="M120" s="76" t="s">
        <v>1</v>
      </c>
      <c r="N120" s="77" t="s">
        <v>37</v>
      </c>
      <c r="O120" s="77" t="s">
        <v>135</v>
      </c>
      <c r="P120" s="77" t="s">
        <v>136</v>
      </c>
      <c r="Q120" s="77" t="s">
        <v>137</v>
      </c>
      <c r="R120" s="77" t="s">
        <v>138</v>
      </c>
      <c r="S120" s="77" t="s">
        <v>139</v>
      </c>
      <c r="T120" s="78" t="s">
        <v>140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5"/>
      <c r="B121" s="36"/>
      <c r="C121" s="83" t="s">
        <v>141</v>
      </c>
      <c r="D121" s="37"/>
      <c r="E121" s="37"/>
      <c r="F121" s="37"/>
      <c r="G121" s="37"/>
      <c r="H121" s="37"/>
      <c r="I121" s="116"/>
      <c r="J121" s="184">
        <f>BK121</f>
        <v>0</v>
      </c>
      <c r="K121" s="37"/>
      <c r="L121" s="40"/>
      <c r="M121" s="79"/>
      <c r="N121" s="185"/>
      <c r="O121" s="80"/>
      <c r="P121" s="186">
        <f>P122+P150</f>
        <v>0</v>
      </c>
      <c r="Q121" s="80"/>
      <c r="R121" s="186">
        <f>R122+R150</f>
        <v>32</v>
      </c>
      <c r="S121" s="80"/>
      <c r="T121" s="187">
        <f>T122+T150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72</v>
      </c>
      <c r="AU121" s="18" t="s">
        <v>120</v>
      </c>
      <c r="BK121" s="188">
        <f>BK122+BK150</f>
        <v>0</v>
      </c>
    </row>
    <row r="122" spans="1:65" s="12" customFormat="1" ht="25.9" customHeight="1">
      <c r="B122" s="189"/>
      <c r="C122" s="190"/>
      <c r="D122" s="191" t="s">
        <v>72</v>
      </c>
      <c r="E122" s="192" t="s">
        <v>142</v>
      </c>
      <c r="F122" s="192" t="s">
        <v>143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P123+P132+P134</f>
        <v>0</v>
      </c>
      <c r="Q122" s="197"/>
      <c r="R122" s="198">
        <f>R123+R132+R134</f>
        <v>32</v>
      </c>
      <c r="S122" s="197"/>
      <c r="T122" s="199">
        <f>T123+T132+T134</f>
        <v>0</v>
      </c>
      <c r="AR122" s="200" t="s">
        <v>81</v>
      </c>
      <c r="AT122" s="201" t="s">
        <v>72</v>
      </c>
      <c r="AU122" s="201" t="s">
        <v>73</v>
      </c>
      <c r="AY122" s="200" t="s">
        <v>144</v>
      </c>
      <c r="BK122" s="202">
        <f>BK123+BK132+BK134</f>
        <v>0</v>
      </c>
    </row>
    <row r="123" spans="1:65" s="12" customFormat="1" ht="22.9" customHeight="1">
      <c r="B123" s="189"/>
      <c r="C123" s="190"/>
      <c r="D123" s="191" t="s">
        <v>72</v>
      </c>
      <c r="E123" s="203" t="s">
        <v>81</v>
      </c>
      <c r="F123" s="203" t="s">
        <v>145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SUM(P124:P131)</f>
        <v>0</v>
      </c>
      <c r="Q123" s="197"/>
      <c r="R123" s="198">
        <f>SUM(R124:R131)</f>
        <v>32</v>
      </c>
      <c r="S123" s="197"/>
      <c r="T123" s="199">
        <f>SUM(T124:T131)</f>
        <v>0</v>
      </c>
      <c r="AR123" s="200" t="s">
        <v>81</v>
      </c>
      <c r="AT123" s="201" t="s">
        <v>72</v>
      </c>
      <c r="AU123" s="201" t="s">
        <v>81</v>
      </c>
      <c r="AY123" s="200" t="s">
        <v>144</v>
      </c>
      <c r="BK123" s="202">
        <f>SUM(BK124:BK131)</f>
        <v>0</v>
      </c>
    </row>
    <row r="124" spans="1:65" s="2" customFormat="1" ht="16.5" customHeight="1">
      <c r="A124" s="35"/>
      <c r="B124" s="36"/>
      <c r="C124" s="205" t="s">
        <v>83</v>
      </c>
      <c r="D124" s="205" t="s">
        <v>146</v>
      </c>
      <c r="E124" s="206" t="s">
        <v>1077</v>
      </c>
      <c r="F124" s="207" t="s">
        <v>1078</v>
      </c>
      <c r="G124" s="208" t="s">
        <v>149</v>
      </c>
      <c r="H124" s="209">
        <v>66</v>
      </c>
      <c r="I124" s="210"/>
      <c r="J124" s="211">
        <f t="shared" ref="J124:J131" si="0">ROUND(I124*H124,2)</f>
        <v>0</v>
      </c>
      <c r="K124" s="212"/>
      <c r="L124" s="40"/>
      <c r="M124" s="213" t="s">
        <v>1</v>
      </c>
      <c r="N124" s="214" t="s">
        <v>38</v>
      </c>
      <c r="O124" s="72"/>
      <c r="P124" s="215">
        <f t="shared" ref="P124:P131" si="1">O124*H124</f>
        <v>0</v>
      </c>
      <c r="Q124" s="215">
        <v>0</v>
      </c>
      <c r="R124" s="215">
        <f t="shared" ref="R124:R131" si="2">Q124*H124</f>
        <v>0</v>
      </c>
      <c r="S124" s="215">
        <v>0</v>
      </c>
      <c r="T124" s="216">
        <f t="shared" ref="T124:T131" si="3"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7" t="s">
        <v>150</v>
      </c>
      <c r="AT124" s="217" t="s">
        <v>146</v>
      </c>
      <c r="AU124" s="217" t="s">
        <v>83</v>
      </c>
      <c r="AY124" s="18" t="s">
        <v>144</v>
      </c>
      <c r="BE124" s="218">
        <f t="shared" ref="BE124:BE131" si="4">IF(N124="základní",J124,0)</f>
        <v>0</v>
      </c>
      <c r="BF124" s="218">
        <f t="shared" ref="BF124:BF131" si="5">IF(N124="snížená",J124,0)</f>
        <v>0</v>
      </c>
      <c r="BG124" s="218">
        <f t="shared" ref="BG124:BG131" si="6">IF(N124="zákl. přenesená",J124,0)</f>
        <v>0</v>
      </c>
      <c r="BH124" s="218">
        <f t="shared" ref="BH124:BH131" si="7">IF(N124="sníž. přenesená",J124,0)</f>
        <v>0</v>
      </c>
      <c r="BI124" s="218">
        <f t="shared" ref="BI124:BI131" si="8">IF(N124="nulová",J124,0)</f>
        <v>0</v>
      </c>
      <c r="BJ124" s="18" t="s">
        <v>81</v>
      </c>
      <c r="BK124" s="218">
        <f t="shared" ref="BK124:BK131" si="9">ROUND(I124*H124,2)</f>
        <v>0</v>
      </c>
      <c r="BL124" s="18" t="s">
        <v>150</v>
      </c>
      <c r="BM124" s="217" t="s">
        <v>1079</v>
      </c>
    </row>
    <row r="125" spans="1:65" s="2" customFormat="1" ht="21.75" customHeight="1">
      <c r="A125" s="35"/>
      <c r="B125" s="36"/>
      <c r="C125" s="205" t="s">
        <v>160</v>
      </c>
      <c r="D125" s="205" t="s">
        <v>146</v>
      </c>
      <c r="E125" s="206" t="s">
        <v>1080</v>
      </c>
      <c r="F125" s="207" t="s">
        <v>1081</v>
      </c>
      <c r="G125" s="208" t="s">
        <v>149</v>
      </c>
      <c r="H125" s="209">
        <v>16</v>
      </c>
      <c r="I125" s="210"/>
      <c r="J125" s="211">
        <f t="shared" si="0"/>
        <v>0</v>
      </c>
      <c r="K125" s="212"/>
      <c r="L125" s="40"/>
      <c r="M125" s="213" t="s">
        <v>1</v>
      </c>
      <c r="N125" s="214" t="s">
        <v>38</v>
      </c>
      <c r="O125" s="72"/>
      <c r="P125" s="215">
        <f t="shared" si="1"/>
        <v>0</v>
      </c>
      <c r="Q125" s="215">
        <v>0</v>
      </c>
      <c r="R125" s="215">
        <f t="shared" si="2"/>
        <v>0</v>
      </c>
      <c r="S125" s="215">
        <v>0</v>
      </c>
      <c r="T125" s="216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150</v>
      </c>
      <c r="AT125" s="217" t="s">
        <v>146</v>
      </c>
      <c r="AU125" s="217" t="s">
        <v>83</v>
      </c>
      <c r="AY125" s="18" t="s">
        <v>144</v>
      </c>
      <c r="BE125" s="218">
        <f t="shared" si="4"/>
        <v>0</v>
      </c>
      <c r="BF125" s="218">
        <f t="shared" si="5"/>
        <v>0</v>
      </c>
      <c r="BG125" s="218">
        <f t="shared" si="6"/>
        <v>0</v>
      </c>
      <c r="BH125" s="218">
        <f t="shared" si="7"/>
        <v>0</v>
      </c>
      <c r="BI125" s="218">
        <f t="shared" si="8"/>
        <v>0</v>
      </c>
      <c r="BJ125" s="18" t="s">
        <v>81</v>
      </c>
      <c r="BK125" s="218">
        <f t="shared" si="9"/>
        <v>0</v>
      </c>
      <c r="BL125" s="18" t="s">
        <v>150</v>
      </c>
      <c r="BM125" s="217" t="s">
        <v>1082</v>
      </c>
    </row>
    <row r="126" spans="1:65" s="2" customFormat="1" ht="21.75" customHeight="1">
      <c r="A126" s="35"/>
      <c r="B126" s="36"/>
      <c r="C126" s="205" t="s">
        <v>150</v>
      </c>
      <c r="D126" s="205" t="s">
        <v>146</v>
      </c>
      <c r="E126" s="206" t="s">
        <v>1083</v>
      </c>
      <c r="F126" s="207" t="s">
        <v>1084</v>
      </c>
      <c r="G126" s="208" t="s">
        <v>149</v>
      </c>
      <c r="H126" s="209">
        <v>144</v>
      </c>
      <c r="I126" s="210"/>
      <c r="J126" s="211">
        <f t="shared" si="0"/>
        <v>0</v>
      </c>
      <c r="K126" s="212"/>
      <c r="L126" s="40"/>
      <c r="M126" s="213" t="s">
        <v>1</v>
      </c>
      <c r="N126" s="214" t="s">
        <v>38</v>
      </c>
      <c r="O126" s="72"/>
      <c r="P126" s="215">
        <f t="shared" si="1"/>
        <v>0</v>
      </c>
      <c r="Q126" s="215">
        <v>0</v>
      </c>
      <c r="R126" s="215">
        <f t="shared" si="2"/>
        <v>0</v>
      </c>
      <c r="S126" s="215">
        <v>0</v>
      </c>
      <c r="T126" s="216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150</v>
      </c>
      <c r="AT126" s="217" t="s">
        <v>146</v>
      </c>
      <c r="AU126" s="217" t="s">
        <v>83</v>
      </c>
      <c r="AY126" s="18" t="s">
        <v>144</v>
      </c>
      <c r="BE126" s="218">
        <f t="shared" si="4"/>
        <v>0</v>
      </c>
      <c r="BF126" s="218">
        <f t="shared" si="5"/>
        <v>0</v>
      </c>
      <c r="BG126" s="218">
        <f t="shared" si="6"/>
        <v>0</v>
      </c>
      <c r="BH126" s="218">
        <f t="shared" si="7"/>
        <v>0</v>
      </c>
      <c r="BI126" s="218">
        <f t="shared" si="8"/>
        <v>0</v>
      </c>
      <c r="BJ126" s="18" t="s">
        <v>81</v>
      </c>
      <c r="BK126" s="218">
        <f t="shared" si="9"/>
        <v>0</v>
      </c>
      <c r="BL126" s="18" t="s">
        <v>150</v>
      </c>
      <c r="BM126" s="217" t="s">
        <v>1085</v>
      </c>
    </row>
    <row r="127" spans="1:65" s="2" customFormat="1" ht="21.75" customHeight="1">
      <c r="A127" s="35"/>
      <c r="B127" s="36"/>
      <c r="C127" s="205" t="s">
        <v>176</v>
      </c>
      <c r="D127" s="205" t="s">
        <v>146</v>
      </c>
      <c r="E127" s="206" t="s">
        <v>1086</v>
      </c>
      <c r="F127" s="207" t="s">
        <v>1087</v>
      </c>
      <c r="G127" s="208" t="s">
        <v>149</v>
      </c>
      <c r="H127" s="209">
        <v>144</v>
      </c>
      <c r="I127" s="210"/>
      <c r="J127" s="211">
        <f t="shared" si="0"/>
        <v>0</v>
      </c>
      <c r="K127" s="212"/>
      <c r="L127" s="40"/>
      <c r="M127" s="213" t="s">
        <v>1</v>
      </c>
      <c r="N127" s="214" t="s">
        <v>38</v>
      </c>
      <c r="O127" s="72"/>
      <c r="P127" s="215">
        <f t="shared" si="1"/>
        <v>0</v>
      </c>
      <c r="Q127" s="215">
        <v>0</v>
      </c>
      <c r="R127" s="215">
        <f t="shared" si="2"/>
        <v>0</v>
      </c>
      <c r="S127" s="215">
        <v>0</v>
      </c>
      <c r="T127" s="216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7" t="s">
        <v>150</v>
      </c>
      <c r="AT127" s="217" t="s">
        <v>146</v>
      </c>
      <c r="AU127" s="217" t="s">
        <v>83</v>
      </c>
      <c r="AY127" s="18" t="s">
        <v>144</v>
      </c>
      <c r="BE127" s="218">
        <f t="shared" si="4"/>
        <v>0</v>
      </c>
      <c r="BF127" s="218">
        <f t="shared" si="5"/>
        <v>0</v>
      </c>
      <c r="BG127" s="218">
        <f t="shared" si="6"/>
        <v>0</v>
      </c>
      <c r="BH127" s="218">
        <f t="shared" si="7"/>
        <v>0</v>
      </c>
      <c r="BI127" s="218">
        <f t="shared" si="8"/>
        <v>0</v>
      </c>
      <c r="BJ127" s="18" t="s">
        <v>81</v>
      </c>
      <c r="BK127" s="218">
        <f t="shared" si="9"/>
        <v>0</v>
      </c>
      <c r="BL127" s="18" t="s">
        <v>150</v>
      </c>
      <c r="BM127" s="217" t="s">
        <v>1088</v>
      </c>
    </row>
    <row r="128" spans="1:65" s="2" customFormat="1" ht="21.75" customHeight="1">
      <c r="A128" s="35"/>
      <c r="B128" s="36"/>
      <c r="C128" s="205" t="s">
        <v>151</v>
      </c>
      <c r="D128" s="205" t="s">
        <v>146</v>
      </c>
      <c r="E128" s="206" t="s">
        <v>1089</v>
      </c>
      <c r="F128" s="207" t="s">
        <v>595</v>
      </c>
      <c r="G128" s="208" t="s">
        <v>149</v>
      </c>
      <c r="H128" s="209">
        <v>112</v>
      </c>
      <c r="I128" s="210"/>
      <c r="J128" s="211">
        <f t="shared" si="0"/>
        <v>0</v>
      </c>
      <c r="K128" s="212"/>
      <c r="L128" s="40"/>
      <c r="M128" s="213" t="s">
        <v>1</v>
      </c>
      <c r="N128" s="214" t="s">
        <v>38</v>
      </c>
      <c r="O128" s="72"/>
      <c r="P128" s="215">
        <f t="shared" si="1"/>
        <v>0</v>
      </c>
      <c r="Q128" s="215">
        <v>0</v>
      </c>
      <c r="R128" s="215">
        <f t="shared" si="2"/>
        <v>0</v>
      </c>
      <c r="S128" s="215">
        <v>0</v>
      </c>
      <c r="T128" s="216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150</v>
      </c>
      <c r="AT128" s="217" t="s">
        <v>146</v>
      </c>
      <c r="AU128" s="217" t="s">
        <v>83</v>
      </c>
      <c r="AY128" s="18" t="s">
        <v>144</v>
      </c>
      <c r="BE128" s="218">
        <f t="shared" si="4"/>
        <v>0</v>
      </c>
      <c r="BF128" s="218">
        <f t="shared" si="5"/>
        <v>0</v>
      </c>
      <c r="BG128" s="218">
        <f t="shared" si="6"/>
        <v>0</v>
      </c>
      <c r="BH128" s="218">
        <f t="shared" si="7"/>
        <v>0</v>
      </c>
      <c r="BI128" s="218">
        <f t="shared" si="8"/>
        <v>0</v>
      </c>
      <c r="BJ128" s="18" t="s">
        <v>81</v>
      </c>
      <c r="BK128" s="218">
        <f t="shared" si="9"/>
        <v>0</v>
      </c>
      <c r="BL128" s="18" t="s">
        <v>150</v>
      </c>
      <c r="BM128" s="217" t="s">
        <v>1090</v>
      </c>
    </row>
    <row r="129" spans="1:65" s="2" customFormat="1" ht="21.75" customHeight="1">
      <c r="A129" s="35"/>
      <c r="B129" s="36"/>
      <c r="C129" s="205" t="s">
        <v>189</v>
      </c>
      <c r="D129" s="205" t="s">
        <v>146</v>
      </c>
      <c r="E129" s="206" t="s">
        <v>1091</v>
      </c>
      <c r="F129" s="207" t="s">
        <v>1092</v>
      </c>
      <c r="G129" s="208" t="s">
        <v>149</v>
      </c>
      <c r="H129" s="209">
        <v>32</v>
      </c>
      <c r="I129" s="210"/>
      <c r="J129" s="211">
        <f t="shared" si="0"/>
        <v>0</v>
      </c>
      <c r="K129" s="212"/>
      <c r="L129" s="40"/>
      <c r="M129" s="213" t="s">
        <v>1</v>
      </c>
      <c r="N129" s="214" t="s">
        <v>38</v>
      </c>
      <c r="O129" s="72"/>
      <c r="P129" s="215">
        <f t="shared" si="1"/>
        <v>0</v>
      </c>
      <c r="Q129" s="215">
        <v>0</v>
      </c>
      <c r="R129" s="215">
        <f t="shared" si="2"/>
        <v>0</v>
      </c>
      <c r="S129" s="215">
        <v>0</v>
      </c>
      <c r="T129" s="216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150</v>
      </c>
      <c r="AT129" s="217" t="s">
        <v>146</v>
      </c>
      <c r="AU129" s="217" t="s">
        <v>83</v>
      </c>
      <c r="AY129" s="18" t="s">
        <v>144</v>
      </c>
      <c r="BE129" s="218">
        <f t="shared" si="4"/>
        <v>0</v>
      </c>
      <c r="BF129" s="218">
        <f t="shared" si="5"/>
        <v>0</v>
      </c>
      <c r="BG129" s="218">
        <f t="shared" si="6"/>
        <v>0</v>
      </c>
      <c r="BH129" s="218">
        <f t="shared" si="7"/>
        <v>0</v>
      </c>
      <c r="BI129" s="218">
        <f t="shared" si="8"/>
        <v>0</v>
      </c>
      <c r="BJ129" s="18" t="s">
        <v>81</v>
      </c>
      <c r="BK129" s="218">
        <f t="shared" si="9"/>
        <v>0</v>
      </c>
      <c r="BL129" s="18" t="s">
        <v>150</v>
      </c>
      <c r="BM129" s="217" t="s">
        <v>1093</v>
      </c>
    </row>
    <row r="130" spans="1:65" s="2" customFormat="1" ht="16.5" customHeight="1">
      <c r="A130" s="35"/>
      <c r="B130" s="36"/>
      <c r="C130" s="252" t="s">
        <v>158</v>
      </c>
      <c r="D130" s="252" t="s">
        <v>213</v>
      </c>
      <c r="E130" s="253" t="s">
        <v>1094</v>
      </c>
      <c r="F130" s="254" t="s">
        <v>1095</v>
      </c>
      <c r="G130" s="255" t="s">
        <v>149</v>
      </c>
      <c r="H130" s="256">
        <v>32</v>
      </c>
      <c r="I130" s="257"/>
      <c r="J130" s="258">
        <f t="shared" si="0"/>
        <v>0</v>
      </c>
      <c r="K130" s="259"/>
      <c r="L130" s="260"/>
      <c r="M130" s="261" t="s">
        <v>1</v>
      </c>
      <c r="N130" s="262" t="s">
        <v>38</v>
      </c>
      <c r="O130" s="72"/>
      <c r="P130" s="215">
        <f t="shared" si="1"/>
        <v>0</v>
      </c>
      <c r="Q130" s="215">
        <v>1</v>
      </c>
      <c r="R130" s="215">
        <f t="shared" si="2"/>
        <v>32</v>
      </c>
      <c r="S130" s="215">
        <v>0</v>
      </c>
      <c r="T130" s="216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158</v>
      </c>
      <c r="AT130" s="217" t="s">
        <v>213</v>
      </c>
      <c r="AU130" s="217" t="s">
        <v>83</v>
      </c>
      <c r="AY130" s="18" t="s">
        <v>144</v>
      </c>
      <c r="BE130" s="218">
        <f t="shared" si="4"/>
        <v>0</v>
      </c>
      <c r="BF130" s="218">
        <f t="shared" si="5"/>
        <v>0</v>
      </c>
      <c r="BG130" s="218">
        <f t="shared" si="6"/>
        <v>0</v>
      </c>
      <c r="BH130" s="218">
        <f t="shared" si="7"/>
        <v>0</v>
      </c>
      <c r="BI130" s="218">
        <f t="shared" si="8"/>
        <v>0</v>
      </c>
      <c r="BJ130" s="18" t="s">
        <v>81</v>
      </c>
      <c r="BK130" s="218">
        <f t="shared" si="9"/>
        <v>0</v>
      </c>
      <c r="BL130" s="18" t="s">
        <v>150</v>
      </c>
      <c r="BM130" s="217" t="s">
        <v>1096</v>
      </c>
    </row>
    <row r="131" spans="1:65" s="2" customFormat="1" ht="21.75" customHeight="1">
      <c r="A131" s="35"/>
      <c r="B131" s="36"/>
      <c r="C131" s="205" t="s">
        <v>199</v>
      </c>
      <c r="D131" s="205" t="s">
        <v>146</v>
      </c>
      <c r="E131" s="206" t="s">
        <v>1097</v>
      </c>
      <c r="F131" s="207" t="s">
        <v>1098</v>
      </c>
      <c r="G131" s="208" t="s">
        <v>149</v>
      </c>
      <c r="H131" s="209">
        <v>32</v>
      </c>
      <c r="I131" s="210"/>
      <c r="J131" s="211">
        <f t="shared" si="0"/>
        <v>0</v>
      </c>
      <c r="K131" s="212"/>
      <c r="L131" s="40"/>
      <c r="M131" s="213" t="s">
        <v>1</v>
      </c>
      <c r="N131" s="214" t="s">
        <v>38</v>
      </c>
      <c r="O131" s="72"/>
      <c r="P131" s="215">
        <f t="shared" si="1"/>
        <v>0</v>
      </c>
      <c r="Q131" s="215">
        <v>0</v>
      </c>
      <c r="R131" s="215">
        <f t="shared" si="2"/>
        <v>0</v>
      </c>
      <c r="S131" s="215">
        <v>0</v>
      </c>
      <c r="T131" s="216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150</v>
      </c>
      <c r="AT131" s="217" t="s">
        <v>146</v>
      </c>
      <c r="AU131" s="217" t="s">
        <v>83</v>
      </c>
      <c r="AY131" s="18" t="s">
        <v>144</v>
      </c>
      <c r="BE131" s="218">
        <f t="shared" si="4"/>
        <v>0</v>
      </c>
      <c r="BF131" s="218">
        <f t="shared" si="5"/>
        <v>0</v>
      </c>
      <c r="BG131" s="218">
        <f t="shared" si="6"/>
        <v>0</v>
      </c>
      <c r="BH131" s="218">
        <f t="shared" si="7"/>
        <v>0</v>
      </c>
      <c r="BI131" s="218">
        <f t="shared" si="8"/>
        <v>0</v>
      </c>
      <c r="BJ131" s="18" t="s">
        <v>81</v>
      </c>
      <c r="BK131" s="218">
        <f t="shared" si="9"/>
        <v>0</v>
      </c>
      <c r="BL131" s="18" t="s">
        <v>150</v>
      </c>
      <c r="BM131" s="217" t="s">
        <v>1099</v>
      </c>
    </row>
    <row r="132" spans="1:65" s="12" customFormat="1" ht="22.9" customHeight="1">
      <c r="B132" s="189"/>
      <c r="C132" s="190"/>
      <c r="D132" s="191" t="s">
        <v>72</v>
      </c>
      <c r="E132" s="203" t="s">
        <v>83</v>
      </c>
      <c r="F132" s="203" t="s">
        <v>277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P133</f>
        <v>0</v>
      </c>
      <c r="Q132" s="197"/>
      <c r="R132" s="198">
        <f>R133</f>
        <v>0</v>
      </c>
      <c r="S132" s="197"/>
      <c r="T132" s="199">
        <f>T133</f>
        <v>0</v>
      </c>
      <c r="AR132" s="200" t="s">
        <v>81</v>
      </c>
      <c r="AT132" s="201" t="s">
        <v>72</v>
      </c>
      <c r="AU132" s="201" t="s">
        <v>81</v>
      </c>
      <c r="AY132" s="200" t="s">
        <v>144</v>
      </c>
      <c r="BK132" s="202">
        <f>BK133</f>
        <v>0</v>
      </c>
    </row>
    <row r="133" spans="1:65" s="2" customFormat="1" ht="21.75" customHeight="1">
      <c r="A133" s="35"/>
      <c r="B133" s="36"/>
      <c r="C133" s="205" t="s">
        <v>163</v>
      </c>
      <c r="D133" s="205" t="s">
        <v>146</v>
      </c>
      <c r="E133" s="206" t="s">
        <v>1100</v>
      </c>
      <c r="F133" s="207" t="s">
        <v>1101</v>
      </c>
      <c r="G133" s="208" t="s">
        <v>232</v>
      </c>
      <c r="H133" s="209">
        <v>180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150</v>
      </c>
      <c r="AT133" s="217" t="s">
        <v>146</v>
      </c>
      <c r="AU133" s="217" t="s">
        <v>83</v>
      </c>
      <c r="AY133" s="18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150</v>
      </c>
      <c r="BM133" s="217" t="s">
        <v>1102</v>
      </c>
    </row>
    <row r="134" spans="1:65" s="12" customFormat="1" ht="22.9" customHeight="1">
      <c r="B134" s="189"/>
      <c r="C134" s="190"/>
      <c r="D134" s="191" t="s">
        <v>72</v>
      </c>
      <c r="E134" s="203" t="s">
        <v>1103</v>
      </c>
      <c r="F134" s="203" t="s">
        <v>1104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SUM(P135:P149)</f>
        <v>0</v>
      </c>
      <c r="Q134" s="197"/>
      <c r="R134" s="198">
        <f>SUM(R135:R149)</f>
        <v>0</v>
      </c>
      <c r="S134" s="197"/>
      <c r="T134" s="199">
        <f>SUM(T135:T149)</f>
        <v>0</v>
      </c>
      <c r="AR134" s="200" t="s">
        <v>81</v>
      </c>
      <c r="AT134" s="201" t="s">
        <v>72</v>
      </c>
      <c r="AU134" s="201" t="s">
        <v>81</v>
      </c>
      <c r="AY134" s="200" t="s">
        <v>144</v>
      </c>
      <c r="BK134" s="202">
        <f>SUM(BK135:BK149)</f>
        <v>0</v>
      </c>
    </row>
    <row r="135" spans="1:65" s="2" customFormat="1" ht="16.5" customHeight="1">
      <c r="A135" s="35"/>
      <c r="B135" s="36"/>
      <c r="C135" s="205" t="s">
        <v>212</v>
      </c>
      <c r="D135" s="205" t="s">
        <v>146</v>
      </c>
      <c r="E135" s="206" t="s">
        <v>1105</v>
      </c>
      <c r="F135" s="207" t="s">
        <v>1106</v>
      </c>
      <c r="G135" s="208" t="s">
        <v>659</v>
      </c>
      <c r="H135" s="209">
        <v>10</v>
      </c>
      <c r="I135" s="210"/>
      <c r="J135" s="211">
        <f t="shared" ref="J135:J149" si="10">ROUND(I135*H135,2)</f>
        <v>0</v>
      </c>
      <c r="K135" s="212"/>
      <c r="L135" s="40"/>
      <c r="M135" s="213" t="s">
        <v>1</v>
      </c>
      <c r="N135" s="214" t="s">
        <v>38</v>
      </c>
      <c r="O135" s="72"/>
      <c r="P135" s="215">
        <f t="shared" ref="P135:P149" si="11">O135*H135</f>
        <v>0</v>
      </c>
      <c r="Q135" s="215">
        <v>0</v>
      </c>
      <c r="R135" s="215">
        <f t="shared" ref="R135:R149" si="12">Q135*H135</f>
        <v>0</v>
      </c>
      <c r="S135" s="215">
        <v>0</v>
      </c>
      <c r="T135" s="216">
        <f t="shared" ref="T135:T149" si="13"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150</v>
      </c>
      <c r="AT135" s="217" t="s">
        <v>146</v>
      </c>
      <c r="AU135" s="217" t="s">
        <v>83</v>
      </c>
      <c r="AY135" s="18" t="s">
        <v>144</v>
      </c>
      <c r="BE135" s="218">
        <f t="shared" ref="BE135:BE149" si="14">IF(N135="základní",J135,0)</f>
        <v>0</v>
      </c>
      <c r="BF135" s="218">
        <f t="shared" ref="BF135:BF149" si="15">IF(N135="snížená",J135,0)</f>
        <v>0</v>
      </c>
      <c r="BG135" s="218">
        <f t="shared" ref="BG135:BG149" si="16">IF(N135="zákl. přenesená",J135,0)</f>
        <v>0</v>
      </c>
      <c r="BH135" s="218">
        <f t="shared" ref="BH135:BH149" si="17">IF(N135="sníž. přenesená",J135,0)</f>
        <v>0</v>
      </c>
      <c r="BI135" s="218">
        <f t="shared" ref="BI135:BI149" si="18">IF(N135="nulová",J135,0)</f>
        <v>0</v>
      </c>
      <c r="BJ135" s="18" t="s">
        <v>81</v>
      </c>
      <c r="BK135" s="218">
        <f t="shared" ref="BK135:BK149" si="19">ROUND(I135*H135,2)</f>
        <v>0</v>
      </c>
      <c r="BL135" s="18" t="s">
        <v>150</v>
      </c>
      <c r="BM135" s="217" t="s">
        <v>1107</v>
      </c>
    </row>
    <row r="136" spans="1:65" s="2" customFormat="1" ht="16.5" customHeight="1">
      <c r="A136" s="35"/>
      <c r="B136" s="36"/>
      <c r="C136" s="205" t="s">
        <v>168</v>
      </c>
      <c r="D136" s="205" t="s">
        <v>146</v>
      </c>
      <c r="E136" s="206" t="s">
        <v>1108</v>
      </c>
      <c r="F136" s="207" t="s">
        <v>1109</v>
      </c>
      <c r="G136" s="208" t="s">
        <v>1110</v>
      </c>
      <c r="H136" s="209">
        <v>175</v>
      </c>
      <c r="I136" s="210"/>
      <c r="J136" s="211">
        <f t="shared" si="10"/>
        <v>0</v>
      </c>
      <c r="K136" s="212"/>
      <c r="L136" s="40"/>
      <c r="M136" s="213" t="s">
        <v>1</v>
      </c>
      <c r="N136" s="214" t="s">
        <v>38</v>
      </c>
      <c r="O136" s="72"/>
      <c r="P136" s="215">
        <f t="shared" si="11"/>
        <v>0</v>
      </c>
      <c r="Q136" s="215">
        <v>0</v>
      </c>
      <c r="R136" s="215">
        <f t="shared" si="12"/>
        <v>0</v>
      </c>
      <c r="S136" s="215">
        <v>0</v>
      </c>
      <c r="T136" s="216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150</v>
      </c>
      <c r="AT136" s="217" t="s">
        <v>146</v>
      </c>
      <c r="AU136" s="217" t="s">
        <v>83</v>
      </c>
      <c r="AY136" s="18" t="s">
        <v>144</v>
      </c>
      <c r="BE136" s="218">
        <f t="shared" si="14"/>
        <v>0</v>
      </c>
      <c r="BF136" s="218">
        <f t="shared" si="15"/>
        <v>0</v>
      </c>
      <c r="BG136" s="218">
        <f t="shared" si="16"/>
        <v>0</v>
      </c>
      <c r="BH136" s="218">
        <f t="shared" si="17"/>
        <v>0</v>
      </c>
      <c r="BI136" s="218">
        <f t="shared" si="18"/>
        <v>0</v>
      </c>
      <c r="BJ136" s="18" t="s">
        <v>81</v>
      </c>
      <c r="BK136" s="218">
        <f t="shared" si="19"/>
        <v>0</v>
      </c>
      <c r="BL136" s="18" t="s">
        <v>150</v>
      </c>
      <c r="BM136" s="217" t="s">
        <v>1111</v>
      </c>
    </row>
    <row r="137" spans="1:65" s="2" customFormat="1" ht="16.5" customHeight="1">
      <c r="A137" s="35"/>
      <c r="B137" s="36"/>
      <c r="C137" s="205" t="s">
        <v>225</v>
      </c>
      <c r="D137" s="205" t="s">
        <v>146</v>
      </c>
      <c r="E137" s="206" t="s">
        <v>1112</v>
      </c>
      <c r="F137" s="207" t="s">
        <v>1113</v>
      </c>
      <c r="G137" s="208" t="s">
        <v>264</v>
      </c>
      <c r="H137" s="209">
        <v>175</v>
      </c>
      <c r="I137" s="210"/>
      <c r="J137" s="211">
        <f t="shared" si="10"/>
        <v>0</v>
      </c>
      <c r="K137" s="212"/>
      <c r="L137" s="40"/>
      <c r="M137" s="213" t="s">
        <v>1</v>
      </c>
      <c r="N137" s="214" t="s">
        <v>38</v>
      </c>
      <c r="O137" s="72"/>
      <c r="P137" s="215">
        <f t="shared" si="11"/>
        <v>0</v>
      </c>
      <c r="Q137" s="215">
        <v>0</v>
      </c>
      <c r="R137" s="215">
        <f t="shared" si="12"/>
        <v>0</v>
      </c>
      <c r="S137" s="215">
        <v>0</v>
      </c>
      <c r="T137" s="216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150</v>
      </c>
      <c r="AT137" s="217" t="s">
        <v>146</v>
      </c>
      <c r="AU137" s="217" t="s">
        <v>83</v>
      </c>
      <c r="AY137" s="18" t="s">
        <v>144</v>
      </c>
      <c r="BE137" s="218">
        <f t="shared" si="14"/>
        <v>0</v>
      </c>
      <c r="BF137" s="218">
        <f t="shared" si="15"/>
        <v>0</v>
      </c>
      <c r="BG137" s="218">
        <f t="shared" si="16"/>
        <v>0</v>
      </c>
      <c r="BH137" s="218">
        <f t="shared" si="17"/>
        <v>0</v>
      </c>
      <c r="BI137" s="218">
        <f t="shared" si="18"/>
        <v>0</v>
      </c>
      <c r="BJ137" s="18" t="s">
        <v>81</v>
      </c>
      <c r="BK137" s="218">
        <f t="shared" si="19"/>
        <v>0</v>
      </c>
      <c r="BL137" s="18" t="s">
        <v>150</v>
      </c>
      <c r="BM137" s="217" t="s">
        <v>1114</v>
      </c>
    </row>
    <row r="138" spans="1:65" s="2" customFormat="1" ht="16.5" customHeight="1">
      <c r="A138" s="35"/>
      <c r="B138" s="36"/>
      <c r="C138" s="205" t="s">
        <v>179</v>
      </c>
      <c r="D138" s="205" t="s">
        <v>146</v>
      </c>
      <c r="E138" s="206" t="s">
        <v>1115</v>
      </c>
      <c r="F138" s="207" t="s">
        <v>1116</v>
      </c>
      <c r="G138" s="208" t="s">
        <v>264</v>
      </c>
      <c r="H138" s="209">
        <v>128</v>
      </c>
      <c r="I138" s="210"/>
      <c r="J138" s="211">
        <f t="shared" si="10"/>
        <v>0</v>
      </c>
      <c r="K138" s="212"/>
      <c r="L138" s="40"/>
      <c r="M138" s="213" t="s">
        <v>1</v>
      </c>
      <c r="N138" s="214" t="s">
        <v>38</v>
      </c>
      <c r="O138" s="72"/>
      <c r="P138" s="215">
        <f t="shared" si="11"/>
        <v>0</v>
      </c>
      <c r="Q138" s="215">
        <v>0</v>
      </c>
      <c r="R138" s="215">
        <f t="shared" si="12"/>
        <v>0</v>
      </c>
      <c r="S138" s="215">
        <v>0</v>
      </c>
      <c r="T138" s="216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150</v>
      </c>
      <c r="AT138" s="217" t="s">
        <v>146</v>
      </c>
      <c r="AU138" s="217" t="s">
        <v>83</v>
      </c>
      <c r="AY138" s="18" t="s">
        <v>144</v>
      </c>
      <c r="BE138" s="218">
        <f t="shared" si="14"/>
        <v>0</v>
      </c>
      <c r="BF138" s="218">
        <f t="shared" si="15"/>
        <v>0</v>
      </c>
      <c r="BG138" s="218">
        <f t="shared" si="16"/>
        <v>0</v>
      </c>
      <c r="BH138" s="218">
        <f t="shared" si="17"/>
        <v>0</v>
      </c>
      <c r="BI138" s="218">
        <f t="shared" si="18"/>
        <v>0</v>
      </c>
      <c r="BJ138" s="18" t="s">
        <v>81</v>
      </c>
      <c r="BK138" s="218">
        <f t="shared" si="19"/>
        <v>0</v>
      </c>
      <c r="BL138" s="18" t="s">
        <v>150</v>
      </c>
      <c r="BM138" s="217" t="s">
        <v>1117</v>
      </c>
    </row>
    <row r="139" spans="1:65" s="2" customFormat="1" ht="16.5" customHeight="1">
      <c r="A139" s="35"/>
      <c r="B139" s="36"/>
      <c r="C139" s="205" t="s">
        <v>8</v>
      </c>
      <c r="D139" s="205" t="s">
        <v>146</v>
      </c>
      <c r="E139" s="206" t="s">
        <v>1118</v>
      </c>
      <c r="F139" s="207" t="s">
        <v>1119</v>
      </c>
      <c r="G139" s="208" t="s">
        <v>659</v>
      </c>
      <c r="H139" s="209">
        <v>10</v>
      </c>
      <c r="I139" s="210"/>
      <c r="J139" s="211">
        <f t="shared" si="10"/>
        <v>0</v>
      </c>
      <c r="K139" s="212"/>
      <c r="L139" s="40"/>
      <c r="M139" s="213" t="s">
        <v>1</v>
      </c>
      <c r="N139" s="214" t="s">
        <v>38</v>
      </c>
      <c r="O139" s="72"/>
      <c r="P139" s="215">
        <f t="shared" si="11"/>
        <v>0</v>
      </c>
      <c r="Q139" s="215">
        <v>0</v>
      </c>
      <c r="R139" s="215">
        <f t="shared" si="12"/>
        <v>0</v>
      </c>
      <c r="S139" s="215">
        <v>0</v>
      </c>
      <c r="T139" s="216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150</v>
      </c>
      <c r="AT139" s="217" t="s">
        <v>146</v>
      </c>
      <c r="AU139" s="217" t="s">
        <v>83</v>
      </c>
      <c r="AY139" s="18" t="s">
        <v>144</v>
      </c>
      <c r="BE139" s="218">
        <f t="shared" si="14"/>
        <v>0</v>
      </c>
      <c r="BF139" s="218">
        <f t="shared" si="15"/>
        <v>0</v>
      </c>
      <c r="BG139" s="218">
        <f t="shared" si="16"/>
        <v>0</v>
      </c>
      <c r="BH139" s="218">
        <f t="shared" si="17"/>
        <v>0</v>
      </c>
      <c r="BI139" s="218">
        <f t="shared" si="18"/>
        <v>0</v>
      </c>
      <c r="BJ139" s="18" t="s">
        <v>81</v>
      </c>
      <c r="BK139" s="218">
        <f t="shared" si="19"/>
        <v>0</v>
      </c>
      <c r="BL139" s="18" t="s">
        <v>150</v>
      </c>
      <c r="BM139" s="217" t="s">
        <v>1120</v>
      </c>
    </row>
    <row r="140" spans="1:65" s="2" customFormat="1" ht="16.5" customHeight="1">
      <c r="A140" s="35"/>
      <c r="B140" s="36"/>
      <c r="C140" s="205" t="s">
        <v>184</v>
      </c>
      <c r="D140" s="205" t="s">
        <v>146</v>
      </c>
      <c r="E140" s="206" t="s">
        <v>1121</v>
      </c>
      <c r="F140" s="207" t="s">
        <v>1122</v>
      </c>
      <c r="G140" s="208" t="s">
        <v>659</v>
      </c>
      <c r="H140" s="209">
        <v>10</v>
      </c>
      <c r="I140" s="210"/>
      <c r="J140" s="211">
        <f t="shared" si="10"/>
        <v>0</v>
      </c>
      <c r="K140" s="212"/>
      <c r="L140" s="40"/>
      <c r="M140" s="213" t="s">
        <v>1</v>
      </c>
      <c r="N140" s="214" t="s">
        <v>38</v>
      </c>
      <c r="O140" s="72"/>
      <c r="P140" s="215">
        <f t="shared" si="11"/>
        <v>0</v>
      </c>
      <c r="Q140" s="215">
        <v>0</v>
      </c>
      <c r="R140" s="215">
        <f t="shared" si="12"/>
        <v>0</v>
      </c>
      <c r="S140" s="215">
        <v>0</v>
      </c>
      <c r="T140" s="216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150</v>
      </c>
      <c r="AT140" s="217" t="s">
        <v>146</v>
      </c>
      <c r="AU140" s="217" t="s">
        <v>83</v>
      </c>
      <c r="AY140" s="18" t="s">
        <v>144</v>
      </c>
      <c r="BE140" s="218">
        <f t="shared" si="14"/>
        <v>0</v>
      </c>
      <c r="BF140" s="218">
        <f t="shared" si="15"/>
        <v>0</v>
      </c>
      <c r="BG140" s="218">
        <f t="shared" si="16"/>
        <v>0</v>
      </c>
      <c r="BH140" s="218">
        <f t="shared" si="17"/>
        <v>0</v>
      </c>
      <c r="BI140" s="218">
        <f t="shared" si="18"/>
        <v>0</v>
      </c>
      <c r="BJ140" s="18" t="s">
        <v>81</v>
      </c>
      <c r="BK140" s="218">
        <f t="shared" si="19"/>
        <v>0</v>
      </c>
      <c r="BL140" s="18" t="s">
        <v>150</v>
      </c>
      <c r="BM140" s="217" t="s">
        <v>1123</v>
      </c>
    </row>
    <row r="141" spans="1:65" s="2" customFormat="1" ht="16.5" customHeight="1">
      <c r="A141" s="35"/>
      <c r="B141" s="36"/>
      <c r="C141" s="205" t="s">
        <v>253</v>
      </c>
      <c r="D141" s="205" t="s">
        <v>146</v>
      </c>
      <c r="E141" s="206" t="s">
        <v>1124</v>
      </c>
      <c r="F141" s="207" t="s">
        <v>1125</v>
      </c>
      <c r="G141" s="208" t="s">
        <v>264</v>
      </c>
      <c r="H141" s="209">
        <v>15</v>
      </c>
      <c r="I141" s="210"/>
      <c r="J141" s="211">
        <f t="shared" si="10"/>
        <v>0</v>
      </c>
      <c r="K141" s="212"/>
      <c r="L141" s="40"/>
      <c r="M141" s="213" t="s">
        <v>1</v>
      </c>
      <c r="N141" s="214" t="s">
        <v>38</v>
      </c>
      <c r="O141" s="72"/>
      <c r="P141" s="215">
        <f t="shared" si="11"/>
        <v>0</v>
      </c>
      <c r="Q141" s="215">
        <v>0</v>
      </c>
      <c r="R141" s="215">
        <f t="shared" si="12"/>
        <v>0</v>
      </c>
      <c r="S141" s="215">
        <v>0</v>
      </c>
      <c r="T141" s="216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150</v>
      </c>
      <c r="AT141" s="217" t="s">
        <v>146</v>
      </c>
      <c r="AU141" s="217" t="s">
        <v>83</v>
      </c>
      <c r="AY141" s="18" t="s">
        <v>144</v>
      </c>
      <c r="BE141" s="218">
        <f t="shared" si="14"/>
        <v>0</v>
      </c>
      <c r="BF141" s="218">
        <f t="shared" si="15"/>
        <v>0</v>
      </c>
      <c r="BG141" s="218">
        <f t="shared" si="16"/>
        <v>0</v>
      </c>
      <c r="BH141" s="218">
        <f t="shared" si="17"/>
        <v>0</v>
      </c>
      <c r="BI141" s="218">
        <f t="shared" si="18"/>
        <v>0</v>
      </c>
      <c r="BJ141" s="18" t="s">
        <v>81</v>
      </c>
      <c r="BK141" s="218">
        <f t="shared" si="19"/>
        <v>0</v>
      </c>
      <c r="BL141" s="18" t="s">
        <v>150</v>
      </c>
      <c r="BM141" s="217" t="s">
        <v>1126</v>
      </c>
    </row>
    <row r="142" spans="1:65" s="2" customFormat="1" ht="16.5" customHeight="1">
      <c r="A142" s="35"/>
      <c r="B142" s="36"/>
      <c r="C142" s="205" t="s">
        <v>192</v>
      </c>
      <c r="D142" s="205" t="s">
        <v>146</v>
      </c>
      <c r="E142" s="206" t="s">
        <v>792</v>
      </c>
      <c r="F142" s="207" t="s">
        <v>1127</v>
      </c>
      <c r="G142" s="208" t="s">
        <v>659</v>
      </c>
      <c r="H142" s="209">
        <v>1</v>
      </c>
      <c r="I142" s="210"/>
      <c r="J142" s="211">
        <f t="shared" si="10"/>
        <v>0</v>
      </c>
      <c r="K142" s="212"/>
      <c r="L142" s="40"/>
      <c r="M142" s="213" t="s">
        <v>1</v>
      </c>
      <c r="N142" s="214" t="s">
        <v>38</v>
      </c>
      <c r="O142" s="72"/>
      <c r="P142" s="215">
        <f t="shared" si="11"/>
        <v>0</v>
      </c>
      <c r="Q142" s="215">
        <v>0</v>
      </c>
      <c r="R142" s="215">
        <f t="shared" si="12"/>
        <v>0</v>
      </c>
      <c r="S142" s="215">
        <v>0</v>
      </c>
      <c r="T142" s="216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150</v>
      </c>
      <c r="AT142" s="217" t="s">
        <v>146</v>
      </c>
      <c r="AU142" s="217" t="s">
        <v>83</v>
      </c>
      <c r="AY142" s="18" t="s">
        <v>144</v>
      </c>
      <c r="BE142" s="218">
        <f t="shared" si="14"/>
        <v>0</v>
      </c>
      <c r="BF142" s="218">
        <f t="shared" si="15"/>
        <v>0</v>
      </c>
      <c r="BG142" s="218">
        <f t="shared" si="16"/>
        <v>0</v>
      </c>
      <c r="BH142" s="218">
        <f t="shared" si="17"/>
        <v>0</v>
      </c>
      <c r="BI142" s="218">
        <f t="shared" si="18"/>
        <v>0</v>
      </c>
      <c r="BJ142" s="18" t="s">
        <v>81</v>
      </c>
      <c r="BK142" s="218">
        <f t="shared" si="19"/>
        <v>0</v>
      </c>
      <c r="BL142" s="18" t="s">
        <v>150</v>
      </c>
      <c r="BM142" s="217" t="s">
        <v>1128</v>
      </c>
    </row>
    <row r="143" spans="1:65" s="2" customFormat="1" ht="16.5" customHeight="1">
      <c r="A143" s="35"/>
      <c r="B143" s="36"/>
      <c r="C143" s="205" t="s">
        <v>261</v>
      </c>
      <c r="D143" s="205" t="s">
        <v>146</v>
      </c>
      <c r="E143" s="206" t="s">
        <v>1129</v>
      </c>
      <c r="F143" s="207" t="s">
        <v>1130</v>
      </c>
      <c r="G143" s="208" t="s">
        <v>264</v>
      </c>
      <c r="H143" s="209">
        <v>329</v>
      </c>
      <c r="I143" s="210"/>
      <c r="J143" s="211">
        <f t="shared" si="10"/>
        <v>0</v>
      </c>
      <c r="K143" s="212"/>
      <c r="L143" s="40"/>
      <c r="M143" s="213" t="s">
        <v>1</v>
      </c>
      <c r="N143" s="214" t="s">
        <v>38</v>
      </c>
      <c r="O143" s="72"/>
      <c r="P143" s="215">
        <f t="shared" si="11"/>
        <v>0</v>
      </c>
      <c r="Q143" s="215">
        <v>0</v>
      </c>
      <c r="R143" s="215">
        <f t="shared" si="12"/>
        <v>0</v>
      </c>
      <c r="S143" s="215">
        <v>0</v>
      </c>
      <c r="T143" s="216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150</v>
      </c>
      <c r="AT143" s="217" t="s">
        <v>146</v>
      </c>
      <c r="AU143" s="217" t="s">
        <v>83</v>
      </c>
      <c r="AY143" s="18" t="s">
        <v>144</v>
      </c>
      <c r="BE143" s="218">
        <f t="shared" si="14"/>
        <v>0</v>
      </c>
      <c r="BF143" s="218">
        <f t="shared" si="15"/>
        <v>0</v>
      </c>
      <c r="BG143" s="218">
        <f t="shared" si="16"/>
        <v>0</v>
      </c>
      <c r="BH143" s="218">
        <f t="shared" si="17"/>
        <v>0</v>
      </c>
      <c r="BI143" s="218">
        <f t="shared" si="18"/>
        <v>0</v>
      </c>
      <c r="BJ143" s="18" t="s">
        <v>81</v>
      </c>
      <c r="BK143" s="218">
        <f t="shared" si="19"/>
        <v>0</v>
      </c>
      <c r="BL143" s="18" t="s">
        <v>150</v>
      </c>
      <c r="BM143" s="217" t="s">
        <v>1131</v>
      </c>
    </row>
    <row r="144" spans="1:65" s="2" customFormat="1" ht="16.5" customHeight="1">
      <c r="A144" s="35"/>
      <c r="B144" s="36"/>
      <c r="C144" s="205" t="s">
        <v>266</v>
      </c>
      <c r="D144" s="205" t="s">
        <v>146</v>
      </c>
      <c r="E144" s="206" t="s">
        <v>722</v>
      </c>
      <c r="F144" s="207" t="s">
        <v>1132</v>
      </c>
      <c r="G144" s="208" t="s">
        <v>659</v>
      </c>
      <c r="H144" s="209">
        <v>10</v>
      </c>
      <c r="I144" s="210"/>
      <c r="J144" s="211">
        <f t="shared" si="10"/>
        <v>0</v>
      </c>
      <c r="K144" s="212"/>
      <c r="L144" s="40"/>
      <c r="M144" s="213" t="s">
        <v>1</v>
      </c>
      <c r="N144" s="214" t="s">
        <v>38</v>
      </c>
      <c r="O144" s="72"/>
      <c r="P144" s="215">
        <f t="shared" si="11"/>
        <v>0</v>
      </c>
      <c r="Q144" s="215">
        <v>0</v>
      </c>
      <c r="R144" s="215">
        <f t="shared" si="12"/>
        <v>0</v>
      </c>
      <c r="S144" s="215">
        <v>0</v>
      </c>
      <c r="T144" s="216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150</v>
      </c>
      <c r="AT144" s="217" t="s">
        <v>146</v>
      </c>
      <c r="AU144" s="217" t="s">
        <v>83</v>
      </c>
      <c r="AY144" s="18" t="s">
        <v>144</v>
      </c>
      <c r="BE144" s="218">
        <f t="shared" si="14"/>
        <v>0</v>
      </c>
      <c r="BF144" s="218">
        <f t="shared" si="15"/>
        <v>0</v>
      </c>
      <c r="BG144" s="218">
        <f t="shared" si="16"/>
        <v>0</v>
      </c>
      <c r="BH144" s="218">
        <f t="shared" si="17"/>
        <v>0</v>
      </c>
      <c r="BI144" s="218">
        <f t="shared" si="18"/>
        <v>0</v>
      </c>
      <c r="BJ144" s="18" t="s">
        <v>81</v>
      </c>
      <c r="BK144" s="218">
        <f t="shared" si="19"/>
        <v>0</v>
      </c>
      <c r="BL144" s="18" t="s">
        <v>150</v>
      </c>
      <c r="BM144" s="217" t="s">
        <v>1133</v>
      </c>
    </row>
    <row r="145" spans="1:65" s="2" customFormat="1" ht="16.5" customHeight="1">
      <c r="A145" s="35"/>
      <c r="B145" s="36"/>
      <c r="C145" s="205" t="s">
        <v>7</v>
      </c>
      <c r="D145" s="205" t="s">
        <v>146</v>
      </c>
      <c r="E145" s="206" t="s">
        <v>796</v>
      </c>
      <c r="F145" s="207" t="s">
        <v>1134</v>
      </c>
      <c r="G145" s="208" t="s">
        <v>659</v>
      </c>
      <c r="H145" s="209">
        <v>10</v>
      </c>
      <c r="I145" s="210"/>
      <c r="J145" s="211">
        <f t="shared" si="10"/>
        <v>0</v>
      </c>
      <c r="K145" s="212"/>
      <c r="L145" s="40"/>
      <c r="M145" s="213" t="s">
        <v>1</v>
      </c>
      <c r="N145" s="214" t="s">
        <v>38</v>
      </c>
      <c r="O145" s="72"/>
      <c r="P145" s="215">
        <f t="shared" si="11"/>
        <v>0</v>
      </c>
      <c r="Q145" s="215">
        <v>0</v>
      </c>
      <c r="R145" s="215">
        <f t="shared" si="12"/>
        <v>0</v>
      </c>
      <c r="S145" s="215">
        <v>0</v>
      </c>
      <c r="T145" s="216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150</v>
      </c>
      <c r="AT145" s="217" t="s">
        <v>146</v>
      </c>
      <c r="AU145" s="217" t="s">
        <v>83</v>
      </c>
      <c r="AY145" s="18" t="s">
        <v>144</v>
      </c>
      <c r="BE145" s="218">
        <f t="shared" si="14"/>
        <v>0</v>
      </c>
      <c r="BF145" s="218">
        <f t="shared" si="15"/>
        <v>0</v>
      </c>
      <c r="BG145" s="218">
        <f t="shared" si="16"/>
        <v>0</v>
      </c>
      <c r="BH145" s="218">
        <f t="shared" si="17"/>
        <v>0</v>
      </c>
      <c r="BI145" s="218">
        <f t="shared" si="18"/>
        <v>0</v>
      </c>
      <c r="BJ145" s="18" t="s">
        <v>81</v>
      </c>
      <c r="BK145" s="218">
        <f t="shared" si="19"/>
        <v>0</v>
      </c>
      <c r="BL145" s="18" t="s">
        <v>150</v>
      </c>
      <c r="BM145" s="217" t="s">
        <v>1135</v>
      </c>
    </row>
    <row r="146" spans="1:65" s="2" customFormat="1" ht="16.5" customHeight="1">
      <c r="A146" s="35"/>
      <c r="B146" s="36"/>
      <c r="C146" s="205" t="s">
        <v>196</v>
      </c>
      <c r="D146" s="205" t="s">
        <v>146</v>
      </c>
      <c r="E146" s="206" t="s">
        <v>1136</v>
      </c>
      <c r="F146" s="207" t="s">
        <v>1137</v>
      </c>
      <c r="G146" s="208" t="s">
        <v>1110</v>
      </c>
      <c r="H146" s="209">
        <v>313</v>
      </c>
      <c r="I146" s="210"/>
      <c r="J146" s="211">
        <f t="shared" si="10"/>
        <v>0</v>
      </c>
      <c r="K146" s="212"/>
      <c r="L146" s="40"/>
      <c r="M146" s="213" t="s">
        <v>1</v>
      </c>
      <c r="N146" s="214" t="s">
        <v>38</v>
      </c>
      <c r="O146" s="72"/>
      <c r="P146" s="215">
        <f t="shared" si="11"/>
        <v>0</v>
      </c>
      <c r="Q146" s="215">
        <v>0</v>
      </c>
      <c r="R146" s="215">
        <f t="shared" si="12"/>
        <v>0</v>
      </c>
      <c r="S146" s="215">
        <v>0</v>
      </c>
      <c r="T146" s="216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150</v>
      </c>
      <c r="AT146" s="217" t="s">
        <v>146</v>
      </c>
      <c r="AU146" s="217" t="s">
        <v>83</v>
      </c>
      <c r="AY146" s="18" t="s">
        <v>144</v>
      </c>
      <c r="BE146" s="218">
        <f t="shared" si="14"/>
        <v>0</v>
      </c>
      <c r="BF146" s="218">
        <f t="shared" si="15"/>
        <v>0</v>
      </c>
      <c r="BG146" s="218">
        <f t="shared" si="16"/>
        <v>0</v>
      </c>
      <c r="BH146" s="218">
        <f t="shared" si="17"/>
        <v>0</v>
      </c>
      <c r="BI146" s="218">
        <f t="shared" si="18"/>
        <v>0</v>
      </c>
      <c r="BJ146" s="18" t="s">
        <v>81</v>
      </c>
      <c r="BK146" s="218">
        <f t="shared" si="19"/>
        <v>0</v>
      </c>
      <c r="BL146" s="18" t="s">
        <v>150</v>
      </c>
      <c r="BM146" s="217" t="s">
        <v>1138</v>
      </c>
    </row>
    <row r="147" spans="1:65" s="2" customFormat="1" ht="16.5" customHeight="1">
      <c r="A147" s="35"/>
      <c r="B147" s="36"/>
      <c r="C147" s="205" t="s">
        <v>281</v>
      </c>
      <c r="D147" s="205" t="s">
        <v>146</v>
      </c>
      <c r="E147" s="206" t="s">
        <v>724</v>
      </c>
      <c r="F147" s="207" t="s">
        <v>1139</v>
      </c>
      <c r="G147" s="208" t="s">
        <v>659</v>
      </c>
      <c r="H147" s="209">
        <v>1</v>
      </c>
      <c r="I147" s="210"/>
      <c r="J147" s="211">
        <f t="shared" si="10"/>
        <v>0</v>
      </c>
      <c r="K147" s="212"/>
      <c r="L147" s="40"/>
      <c r="M147" s="213" t="s">
        <v>1</v>
      </c>
      <c r="N147" s="214" t="s">
        <v>38</v>
      </c>
      <c r="O147" s="72"/>
      <c r="P147" s="215">
        <f t="shared" si="11"/>
        <v>0</v>
      </c>
      <c r="Q147" s="215">
        <v>0</v>
      </c>
      <c r="R147" s="215">
        <f t="shared" si="12"/>
        <v>0</v>
      </c>
      <c r="S147" s="215">
        <v>0</v>
      </c>
      <c r="T147" s="216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150</v>
      </c>
      <c r="AT147" s="217" t="s">
        <v>146</v>
      </c>
      <c r="AU147" s="217" t="s">
        <v>83</v>
      </c>
      <c r="AY147" s="18" t="s">
        <v>144</v>
      </c>
      <c r="BE147" s="218">
        <f t="shared" si="14"/>
        <v>0</v>
      </c>
      <c r="BF147" s="218">
        <f t="shared" si="15"/>
        <v>0</v>
      </c>
      <c r="BG147" s="218">
        <f t="shared" si="16"/>
        <v>0</v>
      </c>
      <c r="BH147" s="218">
        <f t="shared" si="17"/>
        <v>0</v>
      </c>
      <c r="BI147" s="218">
        <f t="shared" si="18"/>
        <v>0</v>
      </c>
      <c r="BJ147" s="18" t="s">
        <v>81</v>
      </c>
      <c r="BK147" s="218">
        <f t="shared" si="19"/>
        <v>0</v>
      </c>
      <c r="BL147" s="18" t="s">
        <v>150</v>
      </c>
      <c r="BM147" s="217" t="s">
        <v>1140</v>
      </c>
    </row>
    <row r="148" spans="1:65" s="2" customFormat="1" ht="16.5" customHeight="1">
      <c r="A148" s="35"/>
      <c r="B148" s="36"/>
      <c r="C148" s="205" t="s">
        <v>287</v>
      </c>
      <c r="D148" s="205" t="s">
        <v>146</v>
      </c>
      <c r="E148" s="206" t="s">
        <v>1141</v>
      </c>
      <c r="F148" s="207" t="s">
        <v>1142</v>
      </c>
      <c r="G148" s="208" t="s">
        <v>1143</v>
      </c>
      <c r="H148" s="209">
        <v>1</v>
      </c>
      <c r="I148" s="210"/>
      <c r="J148" s="211">
        <f t="shared" si="10"/>
        <v>0</v>
      </c>
      <c r="K148" s="212"/>
      <c r="L148" s="40"/>
      <c r="M148" s="213" t="s">
        <v>1</v>
      </c>
      <c r="N148" s="214" t="s">
        <v>38</v>
      </c>
      <c r="O148" s="72"/>
      <c r="P148" s="215">
        <f t="shared" si="11"/>
        <v>0</v>
      </c>
      <c r="Q148" s="215">
        <v>0</v>
      </c>
      <c r="R148" s="215">
        <f t="shared" si="12"/>
        <v>0</v>
      </c>
      <c r="S148" s="215">
        <v>0</v>
      </c>
      <c r="T148" s="216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150</v>
      </c>
      <c r="AT148" s="217" t="s">
        <v>146</v>
      </c>
      <c r="AU148" s="217" t="s">
        <v>83</v>
      </c>
      <c r="AY148" s="18" t="s">
        <v>144</v>
      </c>
      <c r="BE148" s="218">
        <f t="shared" si="14"/>
        <v>0</v>
      </c>
      <c r="BF148" s="218">
        <f t="shared" si="15"/>
        <v>0</v>
      </c>
      <c r="BG148" s="218">
        <f t="shared" si="16"/>
        <v>0</v>
      </c>
      <c r="BH148" s="218">
        <f t="shared" si="17"/>
        <v>0</v>
      </c>
      <c r="BI148" s="218">
        <f t="shared" si="18"/>
        <v>0</v>
      </c>
      <c r="BJ148" s="18" t="s">
        <v>81</v>
      </c>
      <c r="BK148" s="218">
        <f t="shared" si="19"/>
        <v>0</v>
      </c>
      <c r="BL148" s="18" t="s">
        <v>150</v>
      </c>
      <c r="BM148" s="217" t="s">
        <v>1144</v>
      </c>
    </row>
    <row r="149" spans="1:65" s="2" customFormat="1" ht="16.5" customHeight="1">
      <c r="A149" s="35"/>
      <c r="B149" s="36"/>
      <c r="C149" s="205" t="s">
        <v>293</v>
      </c>
      <c r="D149" s="205" t="s">
        <v>146</v>
      </c>
      <c r="E149" s="206" t="s">
        <v>1145</v>
      </c>
      <c r="F149" s="207" t="s">
        <v>1146</v>
      </c>
      <c r="G149" s="208" t="s">
        <v>1143</v>
      </c>
      <c r="H149" s="209">
        <v>1</v>
      </c>
      <c r="I149" s="210"/>
      <c r="J149" s="211">
        <f t="shared" si="10"/>
        <v>0</v>
      </c>
      <c r="K149" s="212"/>
      <c r="L149" s="40"/>
      <c r="M149" s="213" t="s">
        <v>1</v>
      </c>
      <c r="N149" s="214" t="s">
        <v>38</v>
      </c>
      <c r="O149" s="72"/>
      <c r="P149" s="215">
        <f t="shared" si="11"/>
        <v>0</v>
      </c>
      <c r="Q149" s="215">
        <v>0</v>
      </c>
      <c r="R149" s="215">
        <f t="shared" si="12"/>
        <v>0</v>
      </c>
      <c r="S149" s="215">
        <v>0</v>
      </c>
      <c r="T149" s="216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150</v>
      </c>
      <c r="AT149" s="217" t="s">
        <v>146</v>
      </c>
      <c r="AU149" s="217" t="s">
        <v>83</v>
      </c>
      <c r="AY149" s="18" t="s">
        <v>144</v>
      </c>
      <c r="BE149" s="218">
        <f t="shared" si="14"/>
        <v>0</v>
      </c>
      <c r="BF149" s="218">
        <f t="shared" si="15"/>
        <v>0</v>
      </c>
      <c r="BG149" s="218">
        <f t="shared" si="16"/>
        <v>0</v>
      </c>
      <c r="BH149" s="218">
        <f t="shared" si="17"/>
        <v>0</v>
      </c>
      <c r="BI149" s="218">
        <f t="shared" si="18"/>
        <v>0</v>
      </c>
      <c r="BJ149" s="18" t="s">
        <v>81</v>
      </c>
      <c r="BK149" s="218">
        <f t="shared" si="19"/>
        <v>0</v>
      </c>
      <c r="BL149" s="18" t="s">
        <v>150</v>
      </c>
      <c r="BM149" s="217" t="s">
        <v>1147</v>
      </c>
    </row>
    <row r="150" spans="1:65" s="12" customFormat="1" ht="25.9" customHeight="1">
      <c r="B150" s="189"/>
      <c r="C150" s="190"/>
      <c r="D150" s="191" t="s">
        <v>72</v>
      </c>
      <c r="E150" s="192" t="s">
        <v>1148</v>
      </c>
      <c r="F150" s="192" t="s">
        <v>1149</v>
      </c>
      <c r="G150" s="190"/>
      <c r="H150" s="190"/>
      <c r="I150" s="193"/>
      <c r="J150" s="194">
        <f>BK150</f>
        <v>0</v>
      </c>
      <c r="K150" s="190"/>
      <c r="L150" s="195"/>
      <c r="M150" s="196"/>
      <c r="N150" s="197"/>
      <c r="O150" s="197"/>
      <c r="P150" s="198">
        <f>P151</f>
        <v>0</v>
      </c>
      <c r="Q150" s="197"/>
      <c r="R150" s="198">
        <f>R151</f>
        <v>0</v>
      </c>
      <c r="S150" s="197"/>
      <c r="T150" s="199">
        <f>T151</f>
        <v>0</v>
      </c>
      <c r="AR150" s="200" t="s">
        <v>83</v>
      </c>
      <c r="AT150" s="201" t="s">
        <v>72</v>
      </c>
      <c r="AU150" s="201" t="s">
        <v>73</v>
      </c>
      <c r="AY150" s="200" t="s">
        <v>144</v>
      </c>
      <c r="BK150" s="202">
        <f>BK151</f>
        <v>0</v>
      </c>
    </row>
    <row r="151" spans="1:65" s="2" customFormat="1" ht="21.75" customHeight="1">
      <c r="A151" s="35"/>
      <c r="B151" s="36"/>
      <c r="C151" s="205" t="s">
        <v>298</v>
      </c>
      <c r="D151" s="205" t="s">
        <v>146</v>
      </c>
      <c r="E151" s="206" t="s">
        <v>1150</v>
      </c>
      <c r="F151" s="207" t="s">
        <v>1151</v>
      </c>
      <c r="G151" s="208" t="s">
        <v>424</v>
      </c>
      <c r="H151" s="209">
        <v>10</v>
      </c>
      <c r="I151" s="210"/>
      <c r="J151" s="211">
        <f>ROUND(I151*H151,2)</f>
        <v>0</v>
      </c>
      <c r="K151" s="212"/>
      <c r="L151" s="40"/>
      <c r="M151" s="263" t="s">
        <v>1</v>
      </c>
      <c r="N151" s="264" t="s">
        <v>38</v>
      </c>
      <c r="O151" s="265"/>
      <c r="P151" s="266">
        <f>O151*H151</f>
        <v>0</v>
      </c>
      <c r="Q151" s="266">
        <v>0</v>
      </c>
      <c r="R151" s="266">
        <f>Q151*H151</f>
        <v>0</v>
      </c>
      <c r="S151" s="266">
        <v>0</v>
      </c>
      <c r="T151" s="26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184</v>
      </c>
      <c r="AT151" s="217" t="s">
        <v>146</v>
      </c>
      <c r="AU151" s="217" t="s">
        <v>81</v>
      </c>
      <c r="AY151" s="18" t="s">
        <v>144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81</v>
      </c>
      <c r="BK151" s="218">
        <f>ROUND(I151*H151,2)</f>
        <v>0</v>
      </c>
      <c r="BL151" s="18" t="s">
        <v>184</v>
      </c>
      <c r="BM151" s="217" t="s">
        <v>1152</v>
      </c>
    </row>
    <row r="152" spans="1:65" s="2" customFormat="1" ht="6.95" customHeight="1">
      <c r="A152" s="35"/>
      <c r="B152" s="55"/>
      <c r="C152" s="56"/>
      <c r="D152" s="56"/>
      <c r="E152" s="56"/>
      <c r="F152" s="56"/>
      <c r="G152" s="56"/>
      <c r="H152" s="56"/>
      <c r="I152" s="153"/>
      <c r="J152" s="56"/>
      <c r="K152" s="56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+N/95Lx+KLdgD0b52Z4McYnDQ0hmiNbJwIVH5EXxfzCU8JwfUHGBxc+ehMCsQ4uPHUULUowLDGt2JwBxzQBQqA==" saltValue="bHhd1HaeOHoBqEojhUb63H5q+QxrnlzDkF2G4V+yKi3DT31PxvKPX6k/DKMchXqxG7z6b4F6+nYHIlZy/BBroQ==" spinCount="100000" sheet="1" objects="1" scenarios="1" formatColumns="0" formatRows="0" autoFilter="0"/>
  <autoFilter ref="C120:K15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8" t="s">
        <v>104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83</v>
      </c>
    </row>
    <row r="4" spans="1:46" s="1" customFormat="1" ht="24.95" hidden="1" customHeight="1">
      <c r="B4" s="21"/>
      <c r="D4" s="113" t="s">
        <v>113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8" t="str">
        <f>'Rekapitulace stavby'!K6</f>
        <v>Výstavba tdi Za Střelnicí III, Lanškroun 999</v>
      </c>
      <c r="F7" s="329"/>
      <c r="G7" s="329"/>
      <c r="H7" s="329"/>
      <c r="I7" s="109"/>
      <c r="L7" s="21"/>
    </row>
    <row r="8" spans="1:46" s="2" customFormat="1" ht="12" hidden="1" customHeight="1">
      <c r="A8" s="35"/>
      <c r="B8" s="40"/>
      <c r="C8" s="35"/>
      <c r="D8" s="115" t="s">
        <v>114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30" t="s">
        <v>1153</v>
      </c>
      <c r="F9" s="331"/>
      <c r="G9" s="331"/>
      <c r="H9" s="331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27. 12. 2019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26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8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tr">
        <f>IF('Rekapitulace stavby'!E17="","",'Rekapitulace stavby'!E17)</f>
        <v xml:space="preserve"> </v>
      </c>
      <c r="F21" s="35"/>
      <c r="G21" s="35"/>
      <c r="H21" s="35"/>
      <c r="I21" s="118" t="s">
        <v>26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26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34" t="s">
        <v>1</v>
      </c>
      <c r="F27" s="334"/>
      <c r="G27" s="334"/>
      <c r="H27" s="3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116"/>
      <c r="J30" s="127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9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37</v>
      </c>
      <c r="E33" s="115" t="s">
        <v>38</v>
      </c>
      <c r="F33" s="131">
        <f>ROUND((SUM(BE127:BE171)),  2)</f>
        <v>0</v>
      </c>
      <c r="G33" s="35"/>
      <c r="H33" s="35"/>
      <c r="I33" s="132">
        <v>0.21</v>
      </c>
      <c r="J33" s="131">
        <f>ROUND(((SUM(BE127:BE171))*I33),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39</v>
      </c>
      <c r="F34" s="131">
        <f>ROUND((SUM(BF127:BF171)),  2)</f>
        <v>0</v>
      </c>
      <c r="G34" s="35"/>
      <c r="H34" s="35"/>
      <c r="I34" s="132">
        <v>0.15</v>
      </c>
      <c r="J34" s="131">
        <f>ROUND(((SUM(BF127:BF171))*I34),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40</v>
      </c>
      <c r="F35" s="131">
        <f>ROUND((SUM(BG127:BG171)),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41</v>
      </c>
      <c r="F36" s="131">
        <f>ROUND((SUM(BH127:BH171)),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42</v>
      </c>
      <c r="F37" s="131">
        <f>ROUND((SUM(BI127:BI171)),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43</v>
      </c>
      <c r="E39" s="135"/>
      <c r="F39" s="135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46</v>
      </c>
      <c r="E50" s="142"/>
      <c r="F50" s="142"/>
      <c r="G50" s="141" t="s">
        <v>47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48</v>
      </c>
      <c r="E61" s="145"/>
      <c r="F61" s="146" t="s">
        <v>49</v>
      </c>
      <c r="G61" s="144" t="s">
        <v>48</v>
      </c>
      <c r="H61" s="145"/>
      <c r="I61" s="147"/>
      <c r="J61" s="148" t="s">
        <v>49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50</v>
      </c>
      <c r="E65" s="149"/>
      <c r="F65" s="149"/>
      <c r="G65" s="141" t="s">
        <v>51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48</v>
      </c>
      <c r="E76" s="145"/>
      <c r="F76" s="146" t="s">
        <v>49</v>
      </c>
      <c r="G76" s="144" t="s">
        <v>48</v>
      </c>
      <c r="H76" s="145"/>
      <c r="I76" s="147"/>
      <c r="J76" s="148" t="s">
        <v>49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116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5" t="str">
        <f>E7</f>
        <v>Výstavba tdi Za Střelnicí III, Lanškroun 999</v>
      </c>
      <c r="F85" s="336"/>
      <c r="G85" s="336"/>
      <c r="H85" s="336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III. etapa (3) - Veřejné osvět...</v>
      </c>
      <c r="F87" s="337"/>
      <c r="G87" s="337"/>
      <c r="H87" s="337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27. 12. 2019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18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18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117</v>
      </c>
      <c r="D94" s="158"/>
      <c r="E94" s="158"/>
      <c r="F94" s="158"/>
      <c r="G94" s="158"/>
      <c r="H94" s="158"/>
      <c r="I94" s="159"/>
      <c r="J94" s="160" t="s">
        <v>118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119</v>
      </c>
      <c r="D96" s="37"/>
      <c r="E96" s="37"/>
      <c r="F96" s="37"/>
      <c r="G96" s="37"/>
      <c r="H96" s="37"/>
      <c r="I96" s="116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120</v>
      </c>
    </row>
    <row r="97" spans="1:31" s="9" customFormat="1" ht="24.95" customHeight="1">
      <c r="B97" s="162"/>
      <c r="C97" s="163"/>
      <c r="D97" s="164" t="s">
        <v>121</v>
      </c>
      <c r="E97" s="165"/>
      <c r="F97" s="165"/>
      <c r="G97" s="165"/>
      <c r="H97" s="165"/>
      <c r="I97" s="166"/>
      <c r="J97" s="167">
        <f>J128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1154</v>
      </c>
      <c r="E98" s="172"/>
      <c r="F98" s="172"/>
      <c r="G98" s="172"/>
      <c r="H98" s="172"/>
      <c r="I98" s="173"/>
      <c r="J98" s="174">
        <f>J129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1155</v>
      </c>
      <c r="E99" s="172"/>
      <c r="F99" s="172"/>
      <c r="G99" s="172"/>
      <c r="H99" s="172"/>
      <c r="I99" s="173"/>
      <c r="J99" s="174">
        <f>J132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1156</v>
      </c>
      <c r="E100" s="172"/>
      <c r="F100" s="172"/>
      <c r="G100" s="172"/>
      <c r="H100" s="172"/>
      <c r="I100" s="173"/>
      <c r="J100" s="174">
        <f>J137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1157</v>
      </c>
      <c r="E101" s="172"/>
      <c r="F101" s="172"/>
      <c r="G101" s="172"/>
      <c r="H101" s="172"/>
      <c r="I101" s="173"/>
      <c r="J101" s="174">
        <f>J140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1158</v>
      </c>
      <c r="E102" s="172"/>
      <c r="F102" s="172"/>
      <c r="G102" s="172"/>
      <c r="H102" s="172"/>
      <c r="I102" s="173"/>
      <c r="J102" s="174">
        <f>J143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1159</v>
      </c>
      <c r="E103" s="172"/>
      <c r="F103" s="172"/>
      <c r="G103" s="172"/>
      <c r="H103" s="172"/>
      <c r="I103" s="173"/>
      <c r="J103" s="174">
        <f>J148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1160</v>
      </c>
      <c r="E104" s="172"/>
      <c r="F104" s="172"/>
      <c r="G104" s="172"/>
      <c r="H104" s="172"/>
      <c r="I104" s="173"/>
      <c r="J104" s="174">
        <f>J153</f>
        <v>0</v>
      </c>
      <c r="K104" s="170"/>
      <c r="L104" s="175"/>
    </row>
    <row r="105" spans="1:31" s="10" customFormat="1" ht="19.899999999999999" customHeight="1">
      <c r="B105" s="169"/>
      <c r="C105" s="170"/>
      <c r="D105" s="171" t="s">
        <v>1161</v>
      </c>
      <c r="E105" s="172"/>
      <c r="F105" s="172"/>
      <c r="G105" s="172"/>
      <c r="H105" s="172"/>
      <c r="I105" s="173"/>
      <c r="J105" s="174">
        <f>J155</f>
        <v>0</v>
      </c>
      <c r="K105" s="170"/>
      <c r="L105" s="175"/>
    </row>
    <row r="106" spans="1:31" s="10" customFormat="1" ht="19.899999999999999" customHeight="1">
      <c r="B106" s="169"/>
      <c r="C106" s="170"/>
      <c r="D106" s="171" t="s">
        <v>1162</v>
      </c>
      <c r="E106" s="172"/>
      <c r="F106" s="172"/>
      <c r="G106" s="172"/>
      <c r="H106" s="172"/>
      <c r="I106" s="173"/>
      <c r="J106" s="174">
        <f>J158</f>
        <v>0</v>
      </c>
      <c r="K106" s="170"/>
      <c r="L106" s="175"/>
    </row>
    <row r="107" spans="1:31" s="10" customFormat="1" ht="19.899999999999999" customHeight="1">
      <c r="B107" s="169"/>
      <c r="C107" s="170"/>
      <c r="D107" s="171" t="s">
        <v>1163</v>
      </c>
      <c r="E107" s="172"/>
      <c r="F107" s="172"/>
      <c r="G107" s="172"/>
      <c r="H107" s="172"/>
      <c r="I107" s="173"/>
      <c r="J107" s="174">
        <f>J167</f>
        <v>0</v>
      </c>
      <c r="K107" s="170"/>
      <c r="L107" s="175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153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156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4" t="s">
        <v>129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30" t="s">
        <v>16</v>
      </c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35" t="str">
        <f>E7</f>
        <v>Výstavba tdi Za Střelnicí III, Lanškroun 999</v>
      </c>
      <c r="F117" s="336"/>
      <c r="G117" s="336"/>
      <c r="H117" s="336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114</v>
      </c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91" t="str">
        <f>E9</f>
        <v>III. etapa (3) - Veřejné osvět...</v>
      </c>
      <c r="F119" s="337"/>
      <c r="G119" s="337"/>
      <c r="H119" s="3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20</v>
      </c>
      <c r="D121" s="37"/>
      <c r="E121" s="37"/>
      <c r="F121" s="28" t="str">
        <f>F12</f>
        <v xml:space="preserve"> </v>
      </c>
      <c r="G121" s="37"/>
      <c r="H121" s="37"/>
      <c r="I121" s="118" t="s">
        <v>22</v>
      </c>
      <c r="J121" s="67" t="str">
        <f>IF(J12="","",J12)</f>
        <v>27. 12. 2019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24</v>
      </c>
      <c r="D123" s="37"/>
      <c r="E123" s="37"/>
      <c r="F123" s="28" t="str">
        <f>E15</f>
        <v xml:space="preserve"> </v>
      </c>
      <c r="G123" s="37"/>
      <c r="H123" s="37"/>
      <c r="I123" s="118" t="s">
        <v>29</v>
      </c>
      <c r="J123" s="33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27</v>
      </c>
      <c r="D124" s="37"/>
      <c r="E124" s="37"/>
      <c r="F124" s="28" t="str">
        <f>IF(E18="","",E18)</f>
        <v>Vyplň údaj</v>
      </c>
      <c r="G124" s="37"/>
      <c r="H124" s="37"/>
      <c r="I124" s="118" t="s">
        <v>31</v>
      </c>
      <c r="J124" s="33" t="str">
        <f>E24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76"/>
      <c r="B126" s="177"/>
      <c r="C126" s="178" t="s">
        <v>130</v>
      </c>
      <c r="D126" s="179" t="s">
        <v>58</v>
      </c>
      <c r="E126" s="179" t="s">
        <v>54</v>
      </c>
      <c r="F126" s="179" t="s">
        <v>55</v>
      </c>
      <c r="G126" s="179" t="s">
        <v>131</v>
      </c>
      <c r="H126" s="179" t="s">
        <v>132</v>
      </c>
      <c r="I126" s="180" t="s">
        <v>133</v>
      </c>
      <c r="J126" s="181" t="s">
        <v>118</v>
      </c>
      <c r="K126" s="182" t="s">
        <v>134</v>
      </c>
      <c r="L126" s="183"/>
      <c r="M126" s="76" t="s">
        <v>1</v>
      </c>
      <c r="N126" s="77" t="s">
        <v>37</v>
      </c>
      <c r="O126" s="77" t="s">
        <v>135</v>
      </c>
      <c r="P126" s="77" t="s">
        <v>136</v>
      </c>
      <c r="Q126" s="77" t="s">
        <v>137</v>
      </c>
      <c r="R126" s="77" t="s">
        <v>138</v>
      </c>
      <c r="S126" s="77" t="s">
        <v>139</v>
      </c>
      <c r="T126" s="78" t="s">
        <v>140</v>
      </c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</row>
    <row r="127" spans="1:63" s="2" customFormat="1" ht="22.9" customHeight="1">
      <c r="A127" s="35"/>
      <c r="B127" s="36"/>
      <c r="C127" s="83" t="s">
        <v>141</v>
      </c>
      <c r="D127" s="37"/>
      <c r="E127" s="37"/>
      <c r="F127" s="37"/>
      <c r="G127" s="37"/>
      <c r="H127" s="37"/>
      <c r="I127" s="116"/>
      <c r="J127" s="184">
        <f>BK127</f>
        <v>0</v>
      </c>
      <c r="K127" s="37"/>
      <c r="L127" s="40"/>
      <c r="M127" s="79"/>
      <c r="N127" s="185"/>
      <c r="O127" s="80"/>
      <c r="P127" s="186">
        <f>P128</f>
        <v>0</v>
      </c>
      <c r="Q127" s="80"/>
      <c r="R127" s="186">
        <f>R128</f>
        <v>0</v>
      </c>
      <c r="S127" s="80"/>
      <c r="T127" s="187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72</v>
      </c>
      <c r="AU127" s="18" t="s">
        <v>120</v>
      </c>
      <c r="BK127" s="188">
        <f>BK128</f>
        <v>0</v>
      </c>
    </row>
    <row r="128" spans="1:63" s="12" customFormat="1" ht="25.9" customHeight="1">
      <c r="B128" s="189"/>
      <c r="C128" s="190"/>
      <c r="D128" s="191" t="s">
        <v>72</v>
      </c>
      <c r="E128" s="192" t="s">
        <v>142</v>
      </c>
      <c r="F128" s="192" t="s">
        <v>143</v>
      </c>
      <c r="G128" s="190"/>
      <c r="H128" s="190"/>
      <c r="I128" s="193"/>
      <c r="J128" s="194">
        <f>BK128</f>
        <v>0</v>
      </c>
      <c r="K128" s="190"/>
      <c r="L128" s="195"/>
      <c r="M128" s="196"/>
      <c r="N128" s="197"/>
      <c r="O128" s="197"/>
      <c r="P128" s="198">
        <f>P129+P132+P137+P140+P143+P148+P153+P155+P158+P167</f>
        <v>0</v>
      </c>
      <c r="Q128" s="197"/>
      <c r="R128" s="198">
        <f>R129+R132+R137+R140+R143+R148+R153+R155+R158+R167</f>
        <v>0</v>
      </c>
      <c r="S128" s="197"/>
      <c r="T128" s="199">
        <f>T129+T132+T137+T140+T143+T148+T153+T155+T158+T167</f>
        <v>0</v>
      </c>
      <c r="AR128" s="200" t="s">
        <v>81</v>
      </c>
      <c r="AT128" s="201" t="s">
        <v>72</v>
      </c>
      <c r="AU128" s="201" t="s">
        <v>73</v>
      </c>
      <c r="AY128" s="200" t="s">
        <v>144</v>
      </c>
      <c r="BK128" s="202">
        <f>BK129+BK132+BK137+BK140+BK143+BK148+BK153+BK155+BK158+BK167</f>
        <v>0</v>
      </c>
    </row>
    <row r="129" spans="1:65" s="12" customFormat="1" ht="22.9" customHeight="1">
      <c r="B129" s="189"/>
      <c r="C129" s="190"/>
      <c r="D129" s="191" t="s">
        <v>72</v>
      </c>
      <c r="E129" s="203" t="s">
        <v>1164</v>
      </c>
      <c r="F129" s="203" t="s">
        <v>1165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SUM(P130:P131)</f>
        <v>0</v>
      </c>
      <c r="Q129" s="197"/>
      <c r="R129" s="198">
        <f>SUM(R130:R131)</f>
        <v>0</v>
      </c>
      <c r="S129" s="197"/>
      <c r="T129" s="199">
        <f>SUM(T130:T131)</f>
        <v>0</v>
      </c>
      <c r="AR129" s="200" t="s">
        <v>81</v>
      </c>
      <c r="AT129" s="201" t="s">
        <v>72</v>
      </c>
      <c r="AU129" s="201" t="s">
        <v>81</v>
      </c>
      <c r="AY129" s="200" t="s">
        <v>144</v>
      </c>
      <c r="BK129" s="202">
        <f>SUM(BK130:BK131)</f>
        <v>0</v>
      </c>
    </row>
    <row r="130" spans="1:65" s="2" customFormat="1" ht="16.5" customHeight="1">
      <c r="A130" s="35"/>
      <c r="B130" s="36"/>
      <c r="C130" s="205" t="s">
        <v>81</v>
      </c>
      <c r="D130" s="205" t="s">
        <v>146</v>
      </c>
      <c r="E130" s="206" t="s">
        <v>1166</v>
      </c>
      <c r="F130" s="207" t="s">
        <v>1167</v>
      </c>
      <c r="G130" s="208" t="s">
        <v>659</v>
      </c>
      <c r="H130" s="209">
        <v>7</v>
      </c>
      <c r="I130" s="210"/>
      <c r="J130" s="211">
        <f>ROUND(I130*H130,2)</f>
        <v>0</v>
      </c>
      <c r="K130" s="212"/>
      <c r="L130" s="40"/>
      <c r="M130" s="213" t="s">
        <v>1</v>
      </c>
      <c r="N130" s="214" t="s">
        <v>38</v>
      </c>
      <c r="O130" s="72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150</v>
      </c>
      <c r="AT130" s="217" t="s">
        <v>146</v>
      </c>
      <c r="AU130" s="217" t="s">
        <v>83</v>
      </c>
      <c r="AY130" s="18" t="s">
        <v>144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81</v>
      </c>
      <c r="BK130" s="218">
        <f>ROUND(I130*H130,2)</f>
        <v>0</v>
      </c>
      <c r="BL130" s="18" t="s">
        <v>150</v>
      </c>
      <c r="BM130" s="217" t="s">
        <v>1168</v>
      </c>
    </row>
    <row r="131" spans="1:65" s="2" customFormat="1" ht="16.5" customHeight="1">
      <c r="A131" s="35"/>
      <c r="B131" s="36"/>
      <c r="C131" s="205" t="s">
        <v>83</v>
      </c>
      <c r="D131" s="205" t="s">
        <v>146</v>
      </c>
      <c r="E131" s="206" t="s">
        <v>1169</v>
      </c>
      <c r="F131" s="207" t="s">
        <v>1170</v>
      </c>
      <c r="G131" s="208" t="s">
        <v>659</v>
      </c>
      <c r="H131" s="209">
        <v>7</v>
      </c>
      <c r="I131" s="210"/>
      <c r="J131" s="211">
        <f>ROUND(I131*H131,2)</f>
        <v>0</v>
      </c>
      <c r="K131" s="212"/>
      <c r="L131" s="40"/>
      <c r="M131" s="213" t="s">
        <v>1</v>
      </c>
      <c r="N131" s="214" t="s">
        <v>38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150</v>
      </c>
      <c r="AT131" s="217" t="s">
        <v>146</v>
      </c>
      <c r="AU131" s="217" t="s">
        <v>83</v>
      </c>
      <c r="AY131" s="18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81</v>
      </c>
      <c r="BK131" s="218">
        <f>ROUND(I131*H131,2)</f>
        <v>0</v>
      </c>
      <c r="BL131" s="18" t="s">
        <v>150</v>
      </c>
      <c r="BM131" s="217" t="s">
        <v>1171</v>
      </c>
    </row>
    <row r="132" spans="1:65" s="12" customFormat="1" ht="22.9" customHeight="1">
      <c r="B132" s="189"/>
      <c r="C132" s="190"/>
      <c r="D132" s="191" t="s">
        <v>72</v>
      </c>
      <c r="E132" s="203" t="s">
        <v>1172</v>
      </c>
      <c r="F132" s="203" t="s">
        <v>1173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SUM(P133:P136)</f>
        <v>0</v>
      </c>
      <c r="Q132" s="197"/>
      <c r="R132" s="198">
        <f>SUM(R133:R136)</f>
        <v>0</v>
      </c>
      <c r="S132" s="197"/>
      <c r="T132" s="199">
        <f>SUM(T133:T136)</f>
        <v>0</v>
      </c>
      <c r="AR132" s="200" t="s">
        <v>81</v>
      </c>
      <c r="AT132" s="201" t="s">
        <v>72</v>
      </c>
      <c r="AU132" s="201" t="s">
        <v>81</v>
      </c>
      <c r="AY132" s="200" t="s">
        <v>144</v>
      </c>
      <c r="BK132" s="202">
        <f>SUM(BK133:BK136)</f>
        <v>0</v>
      </c>
    </row>
    <row r="133" spans="1:65" s="2" customFormat="1" ht="16.5" customHeight="1">
      <c r="A133" s="35"/>
      <c r="B133" s="36"/>
      <c r="C133" s="205" t="s">
        <v>160</v>
      </c>
      <c r="D133" s="205" t="s">
        <v>146</v>
      </c>
      <c r="E133" s="206" t="s">
        <v>1174</v>
      </c>
      <c r="F133" s="207" t="s">
        <v>1175</v>
      </c>
      <c r="G133" s="208" t="s">
        <v>264</v>
      </c>
      <c r="H133" s="209">
        <v>255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150</v>
      </c>
      <c r="AT133" s="217" t="s">
        <v>146</v>
      </c>
      <c r="AU133" s="217" t="s">
        <v>83</v>
      </c>
      <c r="AY133" s="18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81</v>
      </c>
      <c r="BK133" s="218">
        <f>ROUND(I133*H133,2)</f>
        <v>0</v>
      </c>
      <c r="BL133" s="18" t="s">
        <v>150</v>
      </c>
      <c r="BM133" s="217" t="s">
        <v>1176</v>
      </c>
    </row>
    <row r="134" spans="1:65" s="2" customFormat="1" ht="16.5" customHeight="1">
      <c r="A134" s="35"/>
      <c r="B134" s="36"/>
      <c r="C134" s="205" t="s">
        <v>150</v>
      </c>
      <c r="D134" s="205" t="s">
        <v>146</v>
      </c>
      <c r="E134" s="206" t="s">
        <v>1177</v>
      </c>
      <c r="F134" s="207" t="s">
        <v>1178</v>
      </c>
      <c r="G134" s="208" t="s">
        <v>264</v>
      </c>
      <c r="H134" s="209">
        <v>295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38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150</v>
      </c>
      <c r="AT134" s="217" t="s">
        <v>146</v>
      </c>
      <c r="AU134" s="217" t="s">
        <v>83</v>
      </c>
      <c r="AY134" s="18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81</v>
      </c>
      <c r="BK134" s="218">
        <f>ROUND(I134*H134,2)</f>
        <v>0</v>
      </c>
      <c r="BL134" s="18" t="s">
        <v>150</v>
      </c>
      <c r="BM134" s="217" t="s">
        <v>1179</v>
      </c>
    </row>
    <row r="135" spans="1:65" s="2" customFormat="1" ht="16.5" customHeight="1">
      <c r="A135" s="35"/>
      <c r="B135" s="36"/>
      <c r="C135" s="205" t="s">
        <v>176</v>
      </c>
      <c r="D135" s="205" t="s">
        <v>146</v>
      </c>
      <c r="E135" s="206" t="s">
        <v>1180</v>
      </c>
      <c r="F135" s="207" t="s">
        <v>1181</v>
      </c>
      <c r="G135" s="208" t="s">
        <v>264</v>
      </c>
      <c r="H135" s="209">
        <v>255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38</v>
      </c>
      <c r="O135" s="72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150</v>
      </c>
      <c r="AT135" s="217" t="s">
        <v>146</v>
      </c>
      <c r="AU135" s="217" t="s">
        <v>83</v>
      </c>
      <c r="AY135" s="18" t="s">
        <v>144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150</v>
      </c>
      <c r="BM135" s="217" t="s">
        <v>1182</v>
      </c>
    </row>
    <row r="136" spans="1:65" s="2" customFormat="1" ht="16.5" customHeight="1">
      <c r="A136" s="35"/>
      <c r="B136" s="36"/>
      <c r="C136" s="205" t="s">
        <v>151</v>
      </c>
      <c r="D136" s="205" t="s">
        <v>146</v>
      </c>
      <c r="E136" s="206" t="s">
        <v>1183</v>
      </c>
      <c r="F136" s="207" t="s">
        <v>1184</v>
      </c>
      <c r="G136" s="208" t="s">
        <v>264</v>
      </c>
      <c r="H136" s="209">
        <v>255</v>
      </c>
      <c r="I136" s="210"/>
      <c r="J136" s="211">
        <f>ROUND(I136*H136,2)</f>
        <v>0</v>
      </c>
      <c r="K136" s="212"/>
      <c r="L136" s="40"/>
      <c r="M136" s="213" t="s">
        <v>1</v>
      </c>
      <c r="N136" s="214" t="s">
        <v>38</v>
      </c>
      <c r="O136" s="72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150</v>
      </c>
      <c r="AT136" s="217" t="s">
        <v>146</v>
      </c>
      <c r="AU136" s="217" t="s">
        <v>83</v>
      </c>
      <c r="AY136" s="18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81</v>
      </c>
      <c r="BK136" s="218">
        <f>ROUND(I136*H136,2)</f>
        <v>0</v>
      </c>
      <c r="BL136" s="18" t="s">
        <v>150</v>
      </c>
      <c r="BM136" s="217" t="s">
        <v>1185</v>
      </c>
    </row>
    <row r="137" spans="1:65" s="12" customFormat="1" ht="22.9" customHeight="1">
      <c r="B137" s="189"/>
      <c r="C137" s="190"/>
      <c r="D137" s="191" t="s">
        <v>72</v>
      </c>
      <c r="E137" s="203" t="s">
        <v>1186</v>
      </c>
      <c r="F137" s="203" t="s">
        <v>1187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SUM(P138:P139)</f>
        <v>0</v>
      </c>
      <c r="Q137" s="197"/>
      <c r="R137" s="198">
        <f>SUM(R138:R139)</f>
        <v>0</v>
      </c>
      <c r="S137" s="197"/>
      <c r="T137" s="199">
        <f>SUM(T138:T139)</f>
        <v>0</v>
      </c>
      <c r="AR137" s="200" t="s">
        <v>81</v>
      </c>
      <c r="AT137" s="201" t="s">
        <v>72</v>
      </c>
      <c r="AU137" s="201" t="s">
        <v>81</v>
      </c>
      <c r="AY137" s="200" t="s">
        <v>144</v>
      </c>
      <c r="BK137" s="202">
        <f>SUM(BK138:BK139)</f>
        <v>0</v>
      </c>
    </row>
    <row r="138" spans="1:65" s="2" customFormat="1" ht="16.5" customHeight="1">
      <c r="A138" s="35"/>
      <c r="B138" s="36"/>
      <c r="C138" s="205" t="s">
        <v>189</v>
      </c>
      <c r="D138" s="205" t="s">
        <v>146</v>
      </c>
      <c r="E138" s="206" t="s">
        <v>1188</v>
      </c>
      <c r="F138" s="207" t="s">
        <v>1189</v>
      </c>
      <c r="G138" s="208" t="s">
        <v>659</v>
      </c>
      <c r="H138" s="209">
        <v>6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150</v>
      </c>
      <c r="AT138" s="217" t="s">
        <v>146</v>
      </c>
      <c r="AU138" s="217" t="s">
        <v>83</v>
      </c>
      <c r="AY138" s="18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81</v>
      </c>
      <c r="BK138" s="218">
        <f>ROUND(I138*H138,2)</f>
        <v>0</v>
      </c>
      <c r="BL138" s="18" t="s">
        <v>150</v>
      </c>
      <c r="BM138" s="217" t="s">
        <v>1190</v>
      </c>
    </row>
    <row r="139" spans="1:65" s="2" customFormat="1" ht="16.5" customHeight="1">
      <c r="A139" s="35"/>
      <c r="B139" s="36"/>
      <c r="C139" s="205" t="s">
        <v>158</v>
      </c>
      <c r="D139" s="205" t="s">
        <v>146</v>
      </c>
      <c r="E139" s="206" t="s">
        <v>1191</v>
      </c>
      <c r="F139" s="207" t="s">
        <v>1192</v>
      </c>
      <c r="G139" s="208" t="s">
        <v>659</v>
      </c>
      <c r="H139" s="209">
        <v>1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38</v>
      </c>
      <c r="O139" s="72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150</v>
      </c>
      <c r="AT139" s="217" t="s">
        <v>146</v>
      </c>
      <c r="AU139" s="217" t="s">
        <v>83</v>
      </c>
      <c r="AY139" s="18" t="s">
        <v>144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81</v>
      </c>
      <c r="BK139" s="218">
        <f>ROUND(I139*H139,2)</f>
        <v>0</v>
      </c>
      <c r="BL139" s="18" t="s">
        <v>150</v>
      </c>
      <c r="BM139" s="217" t="s">
        <v>1193</v>
      </c>
    </row>
    <row r="140" spans="1:65" s="12" customFormat="1" ht="22.9" customHeight="1">
      <c r="B140" s="189"/>
      <c r="C140" s="190"/>
      <c r="D140" s="191" t="s">
        <v>72</v>
      </c>
      <c r="E140" s="203" t="s">
        <v>1194</v>
      </c>
      <c r="F140" s="203" t="s">
        <v>1195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SUM(P141:P142)</f>
        <v>0</v>
      </c>
      <c r="Q140" s="197"/>
      <c r="R140" s="198">
        <f>SUM(R141:R142)</f>
        <v>0</v>
      </c>
      <c r="S140" s="197"/>
      <c r="T140" s="199">
        <f>SUM(T141:T142)</f>
        <v>0</v>
      </c>
      <c r="AR140" s="200" t="s">
        <v>81</v>
      </c>
      <c r="AT140" s="201" t="s">
        <v>72</v>
      </c>
      <c r="AU140" s="201" t="s">
        <v>81</v>
      </c>
      <c r="AY140" s="200" t="s">
        <v>144</v>
      </c>
      <c r="BK140" s="202">
        <f>SUM(BK141:BK142)</f>
        <v>0</v>
      </c>
    </row>
    <row r="141" spans="1:65" s="2" customFormat="1" ht="16.5" customHeight="1">
      <c r="A141" s="35"/>
      <c r="B141" s="36"/>
      <c r="C141" s="252" t="s">
        <v>199</v>
      </c>
      <c r="D141" s="252" t="s">
        <v>213</v>
      </c>
      <c r="E141" s="253" t="s">
        <v>1166</v>
      </c>
      <c r="F141" s="254" t="s">
        <v>1167</v>
      </c>
      <c r="G141" s="255" t="s">
        <v>659</v>
      </c>
      <c r="H141" s="256">
        <v>7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158</v>
      </c>
      <c r="AT141" s="217" t="s">
        <v>213</v>
      </c>
      <c r="AU141" s="217" t="s">
        <v>83</v>
      </c>
      <c r="AY141" s="18" t="s">
        <v>144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81</v>
      </c>
      <c r="BK141" s="218">
        <f>ROUND(I141*H141,2)</f>
        <v>0</v>
      </c>
      <c r="BL141" s="18" t="s">
        <v>150</v>
      </c>
      <c r="BM141" s="217" t="s">
        <v>1196</v>
      </c>
    </row>
    <row r="142" spans="1:65" s="2" customFormat="1" ht="16.5" customHeight="1">
      <c r="A142" s="35"/>
      <c r="B142" s="36"/>
      <c r="C142" s="252" t="s">
        <v>163</v>
      </c>
      <c r="D142" s="252" t="s">
        <v>213</v>
      </c>
      <c r="E142" s="253" t="s">
        <v>1169</v>
      </c>
      <c r="F142" s="254" t="s">
        <v>1197</v>
      </c>
      <c r="G142" s="255" t="s">
        <v>659</v>
      </c>
      <c r="H142" s="256">
        <v>7</v>
      </c>
      <c r="I142" s="257"/>
      <c r="J142" s="258">
        <f>ROUND(I142*H142,2)</f>
        <v>0</v>
      </c>
      <c r="K142" s="259"/>
      <c r="L142" s="260"/>
      <c r="M142" s="261" t="s">
        <v>1</v>
      </c>
      <c r="N142" s="262" t="s">
        <v>38</v>
      </c>
      <c r="O142" s="72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158</v>
      </c>
      <c r="AT142" s="217" t="s">
        <v>213</v>
      </c>
      <c r="AU142" s="217" t="s">
        <v>83</v>
      </c>
      <c r="AY142" s="18" t="s">
        <v>144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81</v>
      </c>
      <c r="BK142" s="218">
        <f>ROUND(I142*H142,2)</f>
        <v>0</v>
      </c>
      <c r="BL142" s="18" t="s">
        <v>150</v>
      </c>
      <c r="BM142" s="217" t="s">
        <v>1198</v>
      </c>
    </row>
    <row r="143" spans="1:65" s="12" customFormat="1" ht="22.9" customHeight="1">
      <c r="B143" s="189"/>
      <c r="C143" s="190"/>
      <c r="D143" s="191" t="s">
        <v>72</v>
      </c>
      <c r="E143" s="203" t="s">
        <v>1199</v>
      </c>
      <c r="F143" s="203" t="s">
        <v>1200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SUM(P144:P147)</f>
        <v>0</v>
      </c>
      <c r="Q143" s="197"/>
      <c r="R143" s="198">
        <f>SUM(R144:R147)</f>
        <v>0</v>
      </c>
      <c r="S143" s="197"/>
      <c r="T143" s="199">
        <f>SUM(T144:T147)</f>
        <v>0</v>
      </c>
      <c r="AR143" s="200" t="s">
        <v>81</v>
      </c>
      <c r="AT143" s="201" t="s">
        <v>72</v>
      </c>
      <c r="AU143" s="201" t="s">
        <v>81</v>
      </c>
      <c r="AY143" s="200" t="s">
        <v>144</v>
      </c>
      <c r="BK143" s="202">
        <f>SUM(BK144:BK147)</f>
        <v>0</v>
      </c>
    </row>
    <row r="144" spans="1:65" s="2" customFormat="1" ht="16.5" customHeight="1">
      <c r="A144" s="35"/>
      <c r="B144" s="36"/>
      <c r="C144" s="252" t="s">
        <v>212</v>
      </c>
      <c r="D144" s="252" t="s">
        <v>213</v>
      </c>
      <c r="E144" s="253" t="s">
        <v>1174</v>
      </c>
      <c r="F144" s="254" t="s">
        <v>1201</v>
      </c>
      <c r="G144" s="255" t="s">
        <v>264</v>
      </c>
      <c r="H144" s="256">
        <v>255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38</v>
      </c>
      <c r="O144" s="72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158</v>
      </c>
      <c r="AT144" s="217" t="s">
        <v>213</v>
      </c>
      <c r="AU144" s="217" t="s">
        <v>83</v>
      </c>
      <c r="AY144" s="18" t="s">
        <v>144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81</v>
      </c>
      <c r="BK144" s="218">
        <f>ROUND(I144*H144,2)</f>
        <v>0</v>
      </c>
      <c r="BL144" s="18" t="s">
        <v>150</v>
      </c>
      <c r="BM144" s="217" t="s">
        <v>1202</v>
      </c>
    </row>
    <row r="145" spans="1:65" s="2" customFormat="1" ht="16.5" customHeight="1">
      <c r="A145" s="35"/>
      <c r="B145" s="36"/>
      <c r="C145" s="252" t="s">
        <v>168</v>
      </c>
      <c r="D145" s="252" t="s">
        <v>213</v>
      </c>
      <c r="E145" s="253" t="s">
        <v>1177</v>
      </c>
      <c r="F145" s="254" t="s">
        <v>1203</v>
      </c>
      <c r="G145" s="255" t="s">
        <v>264</v>
      </c>
      <c r="H145" s="256">
        <v>295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72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158</v>
      </c>
      <c r="AT145" s="217" t="s">
        <v>213</v>
      </c>
      <c r="AU145" s="217" t="s">
        <v>83</v>
      </c>
      <c r="AY145" s="18" t="s">
        <v>144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81</v>
      </c>
      <c r="BK145" s="218">
        <f>ROUND(I145*H145,2)</f>
        <v>0</v>
      </c>
      <c r="BL145" s="18" t="s">
        <v>150</v>
      </c>
      <c r="BM145" s="217" t="s">
        <v>1204</v>
      </c>
    </row>
    <row r="146" spans="1:65" s="2" customFormat="1" ht="16.5" customHeight="1">
      <c r="A146" s="35"/>
      <c r="B146" s="36"/>
      <c r="C146" s="252" t="s">
        <v>225</v>
      </c>
      <c r="D146" s="252" t="s">
        <v>213</v>
      </c>
      <c r="E146" s="253" t="s">
        <v>1180</v>
      </c>
      <c r="F146" s="254" t="s">
        <v>1205</v>
      </c>
      <c r="G146" s="255" t="s">
        <v>264</v>
      </c>
      <c r="H146" s="256">
        <v>255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158</v>
      </c>
      <c r="AT146" s="217" t="s">
        <v>213</v>
      </c>
      <c r="AU146" s="217" t="s">
        <v>83</v>
      </c>
      <c r="AY146" s="18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81</v>
      </c>
      <c r="BK146" s="218">
        <f>ROUND(I146*H146,2)</f>
        <v>0</v>
      </c>
      <c r="BL146" s="18" t="s">
        <v>150</v>
      </c>
      <c r="BM146" s="217" t="s">
        <v>1206</v>
      </c>
    </row>
    <row r="147" spans="1:65" s="2" customFormat="1" ht="16.5" customHeight="1">
      <c r="A147" s="35"/>
      <c r="B147" s="36"/>
      <c r="C147" s="252" t="s">
        <v>179</v>
      </c>
      <c r="D147" s="252" t="s">
        <v>213</v>
      </c>
      <c r="E147" s="253" t="s">
        <v>1183</v>
      </c>
      <c r="F147" s="254" t="s">
        <v>1207</v>
      </c>
      <c r="G147" s="255" t="s">
        <v>264</v>
      </c>
      <c r="H147" s="256">
        <v>255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38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158</v>
      </c>
      <c r="AT147" s="217" t="s">
        <v>213</v>
      </c>
      <c r="AU147" s="217" t="s">
        <v>83</v>
      </c>
      <c r="AY147" s="18" t="s">
        <v>144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81</v>
      </c>
      <c r="BK147" s="218">
        <f>ROUND(I147*H147,2)</f>
        <v>0</v>
      </c>
      <c r="BL147" s="18" t="s">
        <v>150</v>
      </c>
      <c r="BM147" s="217" t="s">
        <v>1208</v>
      </c>
    </row>
    <row r="148" spans="1:65" s="12" customFormat="1" ht="22.9" customHeight="1">
      <c r="B148" s="189"/>
      <c r="C148" s="190"/>
      <c r="D148" s="191" t="s">
        <v>72</v>
      </c>
      <c r="E148" s="203" t="s">
        <v>1209</v>
      </c>
      <c r="F148" s="203" t="s">
        <v>1210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SUM(P149:P152)</f>
        <v>0</v>
      </c>
      <c r="Q148" s="197"/>
      <c r="R148" s="198">
        <f>SUM(R149:R152)</f>
        <v>0</v>
      </c>
      <c r="S148" s="197"/>
      <c r="T148" s="199">
        <f>SUM(T149:T152)</f>
        <v>0</v>
      </c>
      <c r="AR148" s="200" t="s">
        <v>81</v>
      </c>
      <c r="AT148" s="201" t="s">
        <v>72</v>
      </c>
      <c r="AU148" s="201" t="s">
        <v>81</v>
      </c>
      <c r="AY148" s="200" t="s">
        <v>144</v>
      </c>
      <c r="BK148" s="202">
        <f>SUM(BK149:BK152)</f>
        <v>0</v>
      </c>
    </row>
    <row r="149" spans="1:65" s="2" customFormat="1" ht="16.5" customHeight="1">
      <c r="A149" s="35"/>
      <c r="B149" s="36"/>
      <c r="C149" s="205" t="s">
        <v>8</v>
      </c>
      <c r="D149" s="205" t="s">
        <v>146</v>
      </c>
      <c r="E149" s="206" t="s">
        <v>1211</v>
      </c>
      <c r="F149" s="207" t="s">
        <v>1212</v>
      </c>
      <c r="G149" s="208" t="s">
        <v>149</v>
      </c>
      <c r="H149" s="209">
        <v>0.78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38</v>
      </c>
      <c r="O149" s="72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150</v>
      </c>
      <c r="AT149" s="217" t="s">
        <v>146</v>
      </c>
      <c r="AU149" s="217" t="s">
        <v>83</v>
      </c>
      <c r="AY149" s="18" t="s">
        <v>144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81</v>
      </c>
      <c r="BK149" s="218">
        <f>ROUND(I149*H149,2)</f>
        <v>0</v>
      </c>
      <c r="BL149" s="18" t="s">
        <v>150</v>
      </c>
      <c r="BM149" s="217" t="s">
        <v>1213</v>
      </c>
    </row>
    <row r="150" spans="1:65" s="2" customFormat="1" ht="16.5" customHeight="1">
      <c r="A150" s="35"/>
      <c r="B150" s="36"/>
      <c r="C150" s="205" t="s">
        <v>184</v>
      </c>
      <c r="D150" s="205" t="s">
        <v>146</v>
      </c>
      <c r="E150" s="206" t="s">
        <v>1214</v>
      </c>
      <c r="F150" s="207" t="s">
        <v>1215</v>
      </c>
      <c r="G150" s="208" t="s">
        <v>149</v>
      </c>
      <c r="H150" s="209">
        <v>8.93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38</v>
      </c>
      <c r="O150" s="72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150</v>
      </c>
      <c r="AT150" s="217" t="s">
        <v>146</v>
      </c>
      <c r="AU150" s="217" t="s">
        <v>83</v>
      </c>
      <c r="AY150" s="18" t="s">
        <v>144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81</v>
      </c>
      <c r="BK150" s="218">
        <f>ROUND(I150*H150,2)</f>
        <v>0</v>
      </c>
      <c r="BL150" s="18" t="s">
        <v>150</v>
      </c>
      <c r="BM150" s="217" t="s">
        <v>1216</v>
      </c>
    </row>
    <row r="151" spans="1:65" s="2" customFormat="1" ht="16.5" customHeight="1">
      <c r="A151" s="35"/>
      <c r="B151" s="36"/>
      <c r="C151" s="205" t="s">
        <v>253</v>
      </c>
      <c r="D151" s="205" t="s">
        <v>146</v>
      </c>
      <c r="E151" s="206" t="s">
        <v>1217</v>
      </c>
      <c r="F151" s="207" t="s">
        <v>1218</v>
      </c>
      <c r="G151" s="208" t="s">
        <v>149</v>
      </c>
      <c r="H151" s="209">
        <v>3.75</v>
      </c>
      <c r="I151" s="210"/>
      <c r="J151" s="211">
        <f>ROUND(I151*H151,2)</f>
        <v>0</v>
      </c>
      <c r="K151" s="212"/>
      <c r="L151" s="40"/>
      <c r="M151" s="213" t="s">
        <v>1</v>
      </c>
      <c r="N151" s="214" t="s">
        <v>38</v>
      </c>
      <c r="O151" s="72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150</v>
      </c>
      <c r="AT151" s="217" t="s">
        <v>146</v>
      </c>
      <c r="AU151" s="217" t="s">
        <v>83</v>
      </c>
      <c r="AY151" s="18" t="s">
        <v>144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81</v>
      </c>
      <c r="BK151" s="218">
        <f>ROUND(I151*H151,2)</f>
        <v>0</v>
      </c>
      <c r="BL151" s="18" t="s">
        <v>150</v>
      </c>
      <c r="BM151" s="217" t="s">
        <v>1219</v>
      </c>
    </row>
    <row r="152" spans="1:65" s="2" customFormat="1" ht="16.5" customHeight="1">
      <c r="A152" s="35"/>
      <c r="B152" s="36"/>
      <c r="C152" s="205" t="s">
        <v>192</v>
      </c>
      <c r="D152" s="205" t="s">
        <v>146</v>
      </c>
      <c r="E152" s="206" t="s">
        <v>1220</v>
      </c>
      <c r="F152" s="207" t="s">
        <v>1221</v>
      </c>
      <c r="G152" s="208" t="s">
        <v>149</v>
      </c>
      <c r="H152" s="209">
        <v>17.55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38</v>
      </c>
      <c r="O152" s="72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150</v>
      </c>
      <c r="AT152" s="217" t="s">
        <v>146</v>
      </c>
      <c r="AU152" s="217" t="s">
        <v>83</v>
      </c>
      <c r="AY152" s="18" t="s">
        <v>144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81</v>
      </c>
      <c r="BK152" s="218">
        <f>ROUND(I152*H152,2)</f>
        <v>0</v>
      </c>
      <c r="BL152" s="18" t="s">
        <v>150</v>
      </c>
      <c r="BM152" s="217" t="s">
        <v>1222</v>
      </c>
    </row>
    <row r="153" spans="1:65" s="12" customFormat="1" ht="22.9" customHeight="1">
      <c r="B153" s="189"/>
      <c r="C153" s="190"/>
      <c r="D153" s="191" t="s">
        <v>72</v>
      </c>
      <c r="E153" s="203" t="s">
        <v>1223</v>
      </c>
      <c r="F153" s="203" t="s">
        <v>1224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P154</f>
        <v>0</v>
      </c>
      <c r="Q153" s="197"/>
      <c r="R153" s="198">
        <f>R154</f>
        <v>0</v>
      </c>
      <c r="S153" s="197"/>
      <c r="T153" s="199">
        <f>T154</f>
        <v>0</v>
      </c>
      <c r="AR153" s="200" t="s">
        <v>81</v>
      </c>
      <c r="AT153" s="201" t="s">
        <v>72</v>
      </c>
      <c r="AU153" s="201" t="s">
        <v>81</v>
      </c>
      <c r="AY153" s="200" t="s">
        <v>144</v>
      </c>
      <c r="BK153" s="202">
        <f>BK154</f>
        <v>0</v>
      </c>
    </row>
    <row r="154" spans="1:65" s="2" customFormat="1" ht="21.75" customHeight="1">
      <c r="A154" s="35"/>
      <c r="B154" s="36"/>
      <c r="C154" s="252" t="s">
        <v>261</v>
      </c>
      <c r="D154" s="252" t="s">
        <v>213</v>
      </c>
      <c r="E154" s="253" t="s">
        <v>1225</v>
      </c>
      <c r="F154" s="254" t="s">
        <v>1226</v>
      </c>
      <c r="G154" s="255" t="s">
        <v>659</v>
      </c>
      <c r="H154" s="256">
        <v>7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38</v>
      </c>
      <c r="O154" s="72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158</v>
      </c>
      <c r="AT154" s="217" t="s">
        <v>213</v>
      </c>
      <c r="AU154" s="217" t="s">
        <v>83</v>
      </c>
      <c r="AY154" s="18" t="s">
        <v>144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81</v>
      </c>
      <c r="BK154" s="218">
        <f>ROUND(I154*H154,2)</f>
        <v>0</v>
      </c>
      <c r="BL154" s="18" t="s">
        <v>150</v>
      </c>
      <c r="BM154" s="217" t="s">
        <v>1227</v>
      </c>
    </row>
    <row r="155" spans="1:65" s="12" customFormat="1" ht="22.9" customHeight="1">
      <c r="B155" s="189"/>
      <c r="C155" s="190"/>
      <c r="D155" s="191" t="s">
        <v>72</v>
      </c>
      <c r="E155" s="203" t="s">
        <v>1228</v>
      </c>
      <c r="F155" s="203" t="s">
        <v>1229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SUM(P156:P157)</f>
        <v>0</v>
      </c>
      <c r="Q155" s="197"/>
      <c r="R155" s="198">
        <f>SUM(R156:R157)</f>
        <v>0</v>
      </c>
      <c r="S155" s="197"/>
      <c r="T155" s="199">
        <f>SUM(T156:T157)</f>
        <v>0</v>
      </c>
      <c r="AR155" s="200" t="s">
        <v>81</v>
      </c>
      <c r="AT155" s="201" t="s">
        <v>72</v>
      </c>
      <c r="AU155" s="201" t="s">
        <v>81</v>
      </c>
      <c r="AY155" s="200" t="s">
        <v>144</v>
      </c>
      <c r="BK155" s="202">
        <f>SUM(BK156:BK157)</f>
        <v>0</v>
      </c>
    </row>
    <row r="156" spans="1:65" s="2" customFormat="1" ht="16.5" customHeight="1">
      <c r="A156" s="35"/>
      <c r="B156" s="36"/>
      <c r="C156" s="252" t="s">
        <v>266</v>
      </c>
      <c r="D156" s="252" t="s">
        <v>213</v>
      </c>
      <c r="E156" s="253" t="s">
        <v>1230</v>
      </c>
      <c r="F156" s="254" t="s">
        <v>1231</v>
      </c>
      <c r="G156" s="255" t="s">
        <v>1232</v>
      </c>
      <c r="H156" s="256">
        <v>8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38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158</v>
      </c>
      <c r="AT156" s="217" t="s">
        <v>213</v>
      </c>
      <c r="AU156" s="217" t="s">
        <v>83</v>
      </c>
      <c r="AY156" s="18" t="s">
        <v>144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81</v>
      </c>
      <c r="BK156" s="218">
        <f>ROUND(I156*H156,2)</f>
        <v>0</v>
      </c>
      <c r="BL156" s="18" t="s">
        <v>150</v>
      </c>
      <c r="BM156" s="217" t="s">
        <v>1233</v>
      </c>
    </row>
    <row r="157" spans="1:65" s="2" customFormat="1" ht="16.5" customHeight="1">
      <c r="A157" s="35"/>
      <c r="B157" s="36"/>
      <c r="C157" s="252" t="s">
        <v>7</v>
      </c>
      <c r="D157" s="252" t="s">
        <v>213</v>
      </c>
      <c r="E157" s="253" t="s">
        <v>1234</v>
      </c>
      <c r="F157" s="254" t="s">
        <v>1235</v>
      </c>
      <c r="G157" s="255" t="s">
        <v>1232</v>
      </c>
      <c r="H157" s="256">
        <v>17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38</v>
      </c>
      <c r="O157" s="72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158</v>
      </c>
      <c r="AT157" s="217" t="s">
        <v>213</v>
      </c>
      <c r="AU157" s="217" t="s">
        <v>83</v>
      </c>
      <c r="AY157" s="18" t="s">
        <v>144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81</v>
      </c>
      <c r="BK157" s="218">
        <f>ROUND(I157*H157,2)</f>
        <v>0</v>
      </c>
      <c r="BL157" s="18" t="s">
        <v>150</v>
      </c>
      <c r="BM157" s="217" t="s">
        <v>1236</v>
      </c>
    </row>
    <row r="158" spans="1:65" s="12" customFormat="1" ht="22.9" customHeight="1">
      <c r="B158" s="189"/>
      <c r="C158" s="190"/>
      <c r="D158" s="191" t="s">
        <v>72</v>
      </c>
      <c r="E158" s="203" t="s">
        <v>1237</v>
      </c>
      <c r="F158" s="203" t="s">
        <v>1238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SUM(P159:P166)</f>
        <v>0</v>
      </c>
      <c r="Q158" s="197"/>
      <c r="R158" s="198">
        <f>SUM(R159:R166)</f>
        <v>0</v>
      </c>
      <c r="S158" s="197"/>
      <c r="T158" s="199">
        <f>SUM(T159:T166)</f>
        <v>0</v>
      </c>
      <c r="AR158" s="200" t="s">
        <v>81</v>
      </c>
      <c r="AT158" s="201" t="s">
        <v>72</v>
      </c>
      <c r="AU158" s="201" t="s">
        <v>81</v>
      </c>
      <c r="AY158" s="200" t="s">
        <v>144</v>
      </c>
      <c r="BK158" s="202">
        <f>SUM(BK159:BK166)</f>
        <v>0</v>
      </c>
    </row>
    <row r="159" spans="1:65" s="2" customFormat="1" ht="16.5" customHeight="1">
      <c r="A159" s="35"/>
      <c r="B159" s="36"/>
      <c r="C159" s="205" t="s">
        <v>196</v>
      </c>
      <c r="D159" s="205" t="s">
        <v>146</v>
      </c>
      <c r="E159" s="206" t="s">
        <v>1239</v>
      </c>
      <c r="F159" s="207" t="s">
        <v>1240</v>
      </c>
      <c r="G159" s="208" t="s">
        <v>264</v>
      </c>
      <c r="H159" s="209">
        <v>255</v>
      </c>
      <c r="I159" s="210"/>
      <c r="J159" s="211">
        <f t="shared" ref="J159:J166" si="0">ROUND(I159*H159,2)</f>
        <v>0</v>
      </c>
      <c r="K159" s="212"/>
      <c r="L159" s="40"/>
      <c r="M159" s="213" t="s">
        <v>1</v>
      </c>
      <c r="N159" s="214" t="s">
        <v>38</v>
      </c>
      <c r="O159" s="72"/>
      <c r="P159" s="215">
        <f t="shared" ref="P159:P166" si="1">O159*H159</f>
        <v>0</v>
      </c>
      <c r="Q159" s="215">
        <v>0</v>
      </c>
      <c r="R159" s="215">
        <f t="shared" ref="R159:R166" si="2">Q159*H159</f>
        <v>0</v>
      </c>
      <c r="S159" s="215">
        <v>0</v>
      </c>
      <c r="T159" s="216">
        <f t="shared" ref="T159:T166" si="3"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150</v>
      </c>
      <c r="AT159" s="217" t="s">
        <v>146</v>
      </c>
      <c r="AU159" s="217" t="s">
        <v>83</v>
      </c>
      <c r="AY159" s="18" t="s">
        <v>144</v>
      </c>
      <c r="BE159" s="218">
        <f t="shared" ref="BE159:BE166" si="4">IF(N159="základní",J159,0)</f>
        <v>0</v>
      </c>
      <c r="BF159" s="218">
        <f t="shared" ref="BF159:BF166" si="5">IF(N159="snížená",J159,0)</f>
        <v>0</v>
      </c>
      <c r="BG159" s="218">
        <f t="shared" ref="BG159:BG166" si="6">IF(N159="zákl. přenesená",J159,0)</f>
        <v>0</v>
      </c>
      <c r="BH159" s="218">
        <f t="shared" ref="BH159:BH166" si="7">IF(N159="sníž. přenesená",J159,0)</f>
        <v>0</v>
      </c>
      <c r="BI159" s="218">
        <f t="shared" ref="BI159:BI166" si="8">IF(N159="nulová",J159,0)</f>
        <v>0</v>
      </c>
      <c r="BJ159" s="18" t="s">
        <v>81</v>
      </c>
      <c r="BK159" s="218">
        <f t="shared" ref="BK159:BK166" si="9">ROUND(I159*H159,2)</f>
        <v>0</v>
      </c>
      <c r="BL159" s="18" t="s">
        <v>150</v>
      </c>
      <c r="BM159" s="217" t="s">
        <v>1241</v>
      </c>
    </row>
    <row r="160" spans="1:65" s="2" customFormat="1" ht="16.5" customHeight="1">
      <c r="A160" s="35"/>
      <c r="B160" s="36"/>
      <c r="C160" s="205" t="s">
        <v>281</v>
      </c>
      <c r="D160" s="205" t="s">
        <v>146</v>
      </c>
      <c r="E160" s="206" t="s">
        <v>1242</v>
      </c>
      <c r="F160" s="207" t="s">
        <v>1243</v>
      </c>
      <c r="G160" s="208" t="s">
        <v>264</v>
      </c>
      <c r="H160" s="209">
        <v>240</v>
      </c>
      <c r="I160" s="210"/>
      <c r="J160" s="211">
        <f t="shared" si="0"/>
        <v>0</v>
      </c>
      <c r="K160" s="212"/>
      <c r="L160" s="40"/>
      <c r="M160" s="213" t="s">
        <v>1</v>
      </c>
      <c r="N160" s="214" t="s">
        <v>38</v>
      </c>
      <c r="O160" s="72"/>
      <c r="P160" s="215">
        <f t="shared" si="1"/>
        <v>0</v>
      </c>
      <c r="Q160" s="215">
        <v>0</v>
      </c>
      <c r="R160" s="215">
        <f t="shared" si="2"/>
        <v>0</v>
      </c>
      <c r="S160" s="215">
        <v>0</v>
      </c>
      <c r="T160" s="216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150</v>
      </c>
      <c r="AT160" s="217" t="s">
        <v>146</v>
      </c>
      <c r="AU160" s="217" t="s">
        <v>83</v>
      </c>
      <c r="AY160" s="18" t="s">
        <v>144</v>
      </c>
      <c r="BE160" s="218">
        <f t="shared" si="4"/>
        <v>0</v>
      </c>
      <c r="BF160" s="218">
        <f t="shared" si="5"/>
        <v>0</v>
      </c>
      <c r="BG160" s="218">
        <f t="shared" si="6"/>
        <v>0</v>
      </c>
      <c r="BH160" s="218">
        <f t="shared" si="7"/>
        <v>0</v>
      </c>
      <c r="BI160" s="218">
        <f t="shared" si="8"/>
        <v>0</v>
      </c>
      <c r="BJ160" s="18" t="s">
        <v>81</v>
      </c>
      <c r="BK160" s="218">
        <f t="shared" si="9"/>
        <v>0</v>
      </c>
      <c r="BL160" s="18" t="s">
        <v>150</v>
      </c>
      <c r="BM160" s="217" t="s">
        <v>1244</v>
      </c>
    </row>
    <row r="161" spans="1:65" s="2" customFormat="1" ht="16.5" customHeight="1">
      <c r="A161" s="35"/>
      <c r="B161" s="36"/>
      <c r="C161" s="205" t="s">
        <v>287</v>
      </c>
      <c r="D161" s="205" t="s">
        <v>146</v>
      </c>
      <c r="E161" s="206" t="s">
        <v>1245</v>
      </c>
      <c r="F161" s="207" t="s">
        <v>1246</v>
      </c>
      <c r="G161" s="208" t="s">
        <v>264</v>
      </c>
      <c r="H161" s="209">
        <v>240</v>
      </c>
      <c r="I161" s="210"/>
      <c r="J161" s="211">
        <f t="shared" si="0"/>
        <v>0</v>
      </c>
      <c r="K161" s="212"/>
      <c r="L161" s="40"/>
      <c r="M161" s="213" t="s">
        <v>1</v>
      </c>
      <c r="N161" s="214" t="s">
        <v>38</v>
      </c>
      <c r="O161" s="72"/>
      <c r="P161" s="215">
        <f t="shared" si="1"/>
        <v>0</v>
      </c>
      <c r="Q161" s="215">
        <v>0</v>
      </c>
      <c r="R161" s="215">
        <f t="shared" si="2"/>
        <v>0</v>
      </c>
      <c r="S161" s="215">
        <v>0</v>
      </c>
      <c r="T161" s="216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150</v>
      </c>
      <c r="AT161" s="217" t="s">
        <v>146</v>
      </c>
      <c r="AU161" s="217" t="s">
        <v>83</v>
      </c>
      <c r="AY161" s="18" t="s">
        <v>144</v>
      </c>
      <c r="BE161" s="218">
        <f t="shared" si="4"/>
        <v>0</v>
      </c>
      <c r="BF161" s="218">
        <f t="shared" si="5"/>
        <v>0</v>
      </c>
      <c r="BG161" s="218">
        <f t="shared" si="6"/>
        <v>0</v>
      </c>
      <c r="BH161" s="218">
        <f t="shared" si="7"/>
        <v>0</v>
      </c>
      <c r="BI161" s="218">
        <f t="shared" si="8"/>
        <v>0</v>
      </c>
      <c r="BJ161" s="18" t="s">
        <v>81</v>
      </c>
      <c r="BK161" s="218">
        <f t="shared" si="9"/>
        <v>0</v>
      </c>
      <c r="BL161" s="18" t="s">
        <v>150</v>
      </c>
      <c r="BM161" s="217" t="s">
        <v>1247</v>
      </c>
    </row>
    <row r="162" spans="1:65" s="2" customFormat="1" ht="16.5" customHeight="1">
      <c r="A162" s="35"/>
      <c r="B162" s="36"/>
      <c r="C162" s="205" t="s">
        <v>293</v>
      </c>
      <c r="D162" s="205" t="s">
        <v>146</v>
      </c>
      <c r="E162" s="206" t="s">
        <v>1248</v>
      </c>
      <c r="F162" s="207" t="s">
        <v>1249</v>
      </c>
      <c r="G162" s="208" t="s">
        <v>264</v>
      </c>
      <c r="H162" s="209">
        <v>15</v>
      </c>
      <c r="I162" s="210"/>
      <c r="J162" s="211">
        <f t="shared" si="0"/>
        <v>0</v>
      </c>
      <c r="K162" s="212"/>
      <c r="L162" s="40"/>
      <c r="M162" s="213" t="s">
        <v>1</v>
      </c>
      <c r="N162" s="214" t="s">
        <v>38</v>
      </c>
      <c r="O162" s="72"/>
      <c r="P162" s="215">
        <f t="shared" si="1"/>
        <v>0</v>
      </c>
      <c r="Q162" s="215">
        <v>0</v>
      </c>
      <c r="R162" s="215">
        <f t="shared" si="2"/>
        <v>0</v>
      </c>
      <c r="S162" s="215">
        <v>0</v>
      </c>
      <c r="T162" s="216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150</v>
      </c>
      <c r="AT162" s="217" t="s">
        <v>146</v>
      </c>
      <c r="AU162" s="217" t="s">
        <v>83</v>
      </c>
      <c r="AY162" s="18" t="s">
        <v>144</v>
      </c>
      <c r="BE162" s="218">
        <f t="shared" si="4"/>
        <v>0</v>
      </c>
      <c r="BF162" s="218">
        <f t="shared" si="5"/>
        <v>0</v>
      </c>
      <c r="BG162" s="218">
        <f t="shared" si="6"/>
        <v>0</v>
      </c>
      <c r="BH162" s="218">
        <f t="shared" si="7"/>
        <v>0</v>
      </c>
      <c r="BI162" s="218">
        <f t="shared" si="8"/>
        <v>0</v>
      </c>
      <c r="BJ162" s="18" t="s">
        <v>81</v>
      </c>
      <c r="BK162" s="218">
        <f t="shared" si="9"/>
        <v>0</v>
      </c>
      <c r="BL162" s="18" t="s">
        <v>150</v>
      </c>
      <c r="BM162" s="217" t="s">
        <v>1250</v>
      </c>
    </row>
    <row r="163" spans="1:65" s="2" customFormat="1" ht="16.5" customHeight="1">
      <c r="A163" s="35"/>
      <c r="B163" s="36"/>
      <c r="C163" s="205" t="s">
        <v>298</v>
      </c>
      <c r="D163" s="205" t="s">
        <v>146</v>
      </c>
      <c r="E163" s="206" t="s">
        <v>1251</v>
      </c>
      <c r="F163" s="207" t="s">
        <v>1252</v>
      </c>
      <c r="G163" s="208" t="s">
        <v>264</v>
      </c>
      <c r="H163" s="209">
        <v>15</v>
      </c>
      <c r="I163" s="210"/>
      <c r="J163" s="211">
        <f t="shared" si="0"/>
        <v>0</v>
      </c>
      <c r="K163" s="212"/>
      <c r="L163" s="40"/>
      <c r="M163" s="213" t="s">
        <v>1</v>
      </c>
      <c r="N163" s="214" t="s">
        <v>38</v>
      </c>
      <c r="O163" s="72"/>
      <c r="P163" s="215">
        <f t="shared" si="1"/>
        <v>0</v>
      </c>
      <c r="Q163" s="215">
        <v>0</v>
      </c>
      <c r="R163" s="215">
        <f t="shared" si="2"/>
        <v>0</v>
      </c>
      <c r="S163" s="215">
        <v>0</v>
      </c>
      <c r="T163" s="216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150</v>
      </c>
      <c r="AT163" s="217" t="s">
        <v>146</v>
      </c>
      <c r="AU163" s="217" t="s">
        <v>83</v>
      </c>
      <c r="AY163" s="18" t="s">
        <v>144</v>
      </c>
      <c r="BE163" s="218">
        <f t="shared" si="4"/>
        <v>0</v>
      </c>
      <c r="BF163" s="218">
        <f t="shared" si="5"/>
        <v>0</v>
      </c>
      <c r="BG163" s="218">
        <f t="shared" si="6"/>
        <v>0</v>
      </c>
      <c r="BH163" s="218">
        <f t="shared" si="7"/>
        <v>0</v>
      </c>
      <c r="BI163" s="218">
        <f t="shared" si="8"/>
        <v>0</v>
      </c>
      <c r="BJ163" s="18" t="s">
        <v>81</v>
      </c>
      <c r="BK163" s="218">
        <f t="shared" si="9"/>
        <v>0</v>
      </c>
      <c r="BL163" s="18" t="s">
        <v>150</v>
      </c>
      <c r="BM163" s="217" t="s">
        <v>1253</v>
      </c>
    </row>
    <row r="164" spans="1:65" s="2" customFormat="1" ht="16.5" customHeight="1">
      <c r="A164" s="35"/>
      <c r="B164" s="36"/>
      <c r="C164" s="205" t="s">
        <v>304</v>
      </c>
      <c r="D164" s="205" t="s">
        <v>146</v>
      </c>
      <c r="E164" s="206" t="s">
        <v>1254</v>
      </c>
      <c r="F164" s="207" t="s">
        <v>1255</v>
      </c>
      <c r="G164" s="208" t="s">
        <v>659</v>
      </c>
      <c r="H164" s="209">
        <v>6</v>
      </c>
      <c r="I164" s="210"/>
      <c r="J164" s="211">
        <f t="shared" si="0"/>
        <v>0</v>
      </c>
      <c r="K164" s="212"/>
      <c r="L164" s="40"/>
      <c r="M164" s="213" t="s">
        <v>1</v>
      </c>
      <c r="N164" s="214" t="s">
        <v>38</v>
      </c>
      <c r="O164" s="72"/>
      <c r="P164" s="215">
        <f t="shared" si="1"/>
        <v>0</v>
      </c>
      <c r="Q164" s="215">
        <v>0</v>
      </c>
      <c r="R164" s="215">
        <f t="shared" si="2"/>
        <v>0</v>
      </c>
      <c r="S164" s="215">
        <v>0</v>
      </c>
      <c r="T164" s="216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150</v>
      </c>
      <c r="AT164" s="217" t="s">
        <v>146</v>
      </c>
      <c r="AU164" s="217" t="s">
        <v>83</v>
      </c>
      <c r="AY164" s="18" t="s">
        <v>144</v>
      </c>
      <c r="BE164" s="218">
        <f t="shared" si="4"/>
        <v>0</v>
      </c>
      <c r="BF164" s="218">
        <f t="shared" si="5"/>
        <v>0</v>
      </c>
      <c r="BG164" s="218">
        <f t="shared" si="6"/>
        <v>0</v>
      </c>
      <c r="BH164" s="218">
        <f t="shared" si="7"/>
        <v>0</v>
      </c>
      <c r="BI164" s="218">
        <f t="shared" si="8"/>
        <v>0</v>
      </c>
      <c r="BJ164" s="18" t="s">
        <v>81</v>
      </c>
      <c r="BK164" s="218">
        <f t="shared" si="9"/>
        <v>0</v>
      </c>
      <c r="BL164" s="18" t="s">
        <v>150</v>
      </c>
      <c r="BM164" s="217" t="s">
        <v>1256</v>
      </c>
    </row>
    <row r="165" spans="1:65" s="2" customFormat="1" ht="16.5" customHeight="1">
      <c r="A165" s="35"/>
      <c r="B165" s="36"/>
      <c r="C165" s="205" t="s">
        <v>202</v>
      </c>
      <c r="D165" s="205" t="s">
        <v>146</v>
      </c>
      <c r="E165" s="206" t="s">
        <v>1257</v>
      </c>
      <c r="F165" s="207" t="s">
        <v>1258</v>
      </c>
      <c r="G165" s="208" t="s">
        <v>149</v>
      </c>
      <c r="H165" s="209">
        <v>0.78</v>
      </c>
      <c r="I165" s="210"/>
      <c r="J165" s="211">
        <f t="shared" si="0"/>
        <v>0</v>
      </c>
      <c r="K165" s="212"/>
      <c r="L165" s="40"/>
      <c r="M165" s="213" t="s">
        <v>1</v>
      </c>
      <c r="N165" s="214" t="s">
        <v>38</v>
      </c>
      <c r="O165" s="72"/>
      <c r="P165" s="215">
        <f t="shared" si="1"/>
        <v>0</v>
      </c>
      <c r="Q165" s="215">
        <v>0</v>
      </c>
      <c r="R165" s="215">
        <f t="shared" si="2"/>
        <v>0</v>
      </c>
      <c r="S165" s="215">
        <v>0</v>
      </c>
      <c r="T165" s="216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150</v>
      </c>
      <c r="AT165" s="217" t="s">
        <v>146</v>
      </c>
      <c r="AU165" s="217" t="s">
        <v>83</v>
      </c>
      <c r="AY165" s="18" t="s">
        <v>144</v>
      </c>
      <c r="BE165" s="218">
        <f t="shared" si="4"/>
        <v>0</v>
      </c>
      <c r="BF165" s="218">
        <f t="shared" si="5"/>
        <v>0</v>
      </c>
      <c r="BG165" s="218">
        <f t="shared" si="6"/>
        <v>0</v>
      </c>
      <c r="BH165" s="218">
        <f t="shared" si="7"/>
        <v>0</v>
      </c>
      <c r="BI165" s="218">
        <f t="shared" si="8"/>
        <v>0</v>
      </c>
      <c r="BJ165" s="18" t="s">
        <v>81</v>
      </c>
      <c r="BK165" s="218">
        <f t="shared" si="9"/>
        <v>0</v>
      </c>
      <c r="BL165" s="18" t="s">
        <v>150</v>
      </c>
      <c r="BM165" s="217" t="s">
        <v>1259</v>
      </c>
    </row>
    <row r="166" spans="1:65" s="2" customFormat="1" ht="16.5" customHeight="1">
      <c r="A166" s="35"/>
      <c r="B166" s="36"/>
      <c r="C166" s="205" t="s">
        <v>312</v>
      </c>
      <c r="D166" s="205" t="s">
        <v>146</v>
      </c>
      <c r="E166" s="206" t="s">
        <v>1260</v>
      </c>
      <c r="F166" s="207" t="s">
        <v>1261</v>
      </c>
      <c r="G166" s="208" t="s">
        <v>264</v>
      </c>
      <c r="H166" s="209">
        <v>255</v>
      </c>
      <c r="I166" s="210"/>
      <c r="J166" s="211">
        <f t="shared" si="0"/>
        <v>0</v>
      </c>
      <c r="K166" s="212"/>
      <c r="L166" s="40"/>
      <c r="M166" s="213" t="s">
        <v>1</v>
      </c>
      <c r="N166" s="214" t="s">
        <v>38</v>
      </c>
      <c r="O166" s="72"/>
      <c r="P166" s="215">
        <f t="shared" si="1"/>
        <v>0</v>
      </c>
      <c r="Q166" s="215">
        <v>0</v>
      </c>
      <c r="R166" s="215">
        <f t="shared" si="2"/>
        <v>0</v>
      </c>
      <c r="S166" s="215">
        <v>0</v>
      </c>
      <c r="T166" s="216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7" t="s">
        <v>150</v>
      </c>
      <c r="AT166" s="217" t="s">
        <v>146</v>
      </c>
      <c r="AU166" s="217" t="s">
        <v>83</v>
      </c>
      <c r="AY166" s="18" t="s">
        <v>144</v>
      </c>
      <c r="BE166" s="218">
        <f t="shared" si="4"/>
        <v>0</v>
      </c>
      <c r="BF166" s="218">
        <f t="shared" si="5"/>
        <v>0</v>
      </c>
      <c r="BG166" s="218">
        <f t="shared" si="6"/>
        <v>0</v>
      </c>
      <c r="BH166" s="218">
        <f t="shared" si="7"/>
        <v>0</v>
      </c>
      <c r="BI166" s="218">
        <f t="shared" si="8"/>
        <v>0</v>
      </c>
      <c r="BJ166" s="18" t="s">
        <v>81</v>
      </c>
      <c r="BK166" s="218">
        <f t="shared" si="9"/>
        <v>0</v>
      </c>
      <c r="BL166" s="18" t="s">
        <v>150</v>
      </c>
      <c r="BM166" s="217" t="s">
        <v>1262</v>
      </c>
    </row>
    <row r="167" spans="1:65" s="12" customFormat="1" ht="22.9" customHeight="1">
      <c r="B167" s="189"/>
      <c r="C167" s="190"/>
      <c r="D167" s="191" t="s">
        <v>72</v>
      </c>
      <c r="E167" s="203" t="s">
        <v>163</v>
      </c>
      <c r="F167" s="203" t="s">
        <v>1263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SUM(P168:P171)</f>
        <v>0</v>
      </c>
      <c r="Q167" s="197"/>
      <c r="R167" s="198">
        <f>SUM(R168:R171)</f>
        <v>0</v>
      </c>
      <c r="S167" s="197"/>
      <c r="T167" s="199">
        <f>SUM(T168:T171)</f>
        <v>0</v>
      </c>
      <c r="AR167" s="200" t="s">
        <v>81</v>
      </c>
      <c r="AT167" s="201" t="s">
        <v>72</v>
      </c>
      <c r="AU167" s="201" t="s">
        <v>81</v>
      </c>
      <c r="AY167" s="200" t="s">
        <v>144</v>
      </c>
      <c r="BK167" s="202">
        <f>SUM(BK168:BK171)</f>
        <v>0</v>
      </c>
    </row>
    <row r="168" spans="1:65" s="2" customFormat="1" ht="16.5" customHeight="1">
      <c r="A168" s="35"/>
      <c r="B168" s="36"/>
      <c r="C168" s="252" t="s">
        <v>207</v>
      </c>
      <c r="D168" s="252" t="s">
        <v>213</v>
      </c>
      <c r="E168" s="253" t="s">
        <v>281</v>
      </c>
      <c r="F168" s="254" t="s">
        <v>1264</v>
      </c>
      <c r="G168" s="255" t="s">
        <v>1265</v>
      </c>
      <c r="H168" s="256">
        <v>1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38</v>
      </c>
      <c r="O168" s="72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158</v>
      </c>
      <c r="AT168" s="217" t="s">
        <v>213</v>
      </c>
      <c r="AU168" s="217" t="s">
        <v>83</v>
      </c>
      <c r="AY168" s="18" t="s">
        <v>144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81</v>
      </c>
      <c r="BK168" s="218">
        <f>ROUND(I168*H168,2)</f>
        <v>0</v>
      </c>
      <c r="BL168" s="18" t="s">
        <v>150</v>
      </c>
      <c r="BM168" s="217" t="s">
        <v>1266</v>
      </c>
    </row>
    <row r="169" spans="1:65" s="2" customFormat="1" ht="16.5" customHeight="1">
      <c r="A169" s="35"/>
      <c r="B169" s="36"/>
      <c r="C169" s="252" t="s">
        <v>321</v>
      </c>
      <c r="D169" s="252" t="s">
        <v>213</v>
      </c>
      <c r="E169" s="253" t="s">
        <v>287</v>
      </c>
      <c r="F169" s="254" t="s">
        <v>1267</v>
      </c>
      <c r="G169" s="255" t="s">
        <v>1265</v>
      </c>
      <c r="H169" s="256">
        <v>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72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158</v>
      </c>
      <c r="AT169" s="217" t="s">
        <v>213</v>
      </c>
      <c r="AU169" s="217" t="s">
        <v>83</v>
      </c>
      <c r="AY169" s="18" t="s">
        <v>144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81</v>
      </c>
      <c r="BK169" s="218">
        <f>ROUND(I169*H169,2)</f>
        <v>0</v>
      </c>
      <c r="BL169" s="18" t="s">
        <v>150</v>
      </c>
      <c r="BM169" s="217" t="s">
        <v>1268</v>
      </c>
    </row>
    <row r="170" spans="1:65" s="2" customFormat="1" ht="16.5" customHeight="1">
      <c r="A170" s="35"/>
      <c r="B170" s="36"/>
      <c r="C170" s="252" t="s">
        <v>217</v>
      </c>
      <c r="D170" s="252" t="s">
        <v>213</v>
      </c>
      <c r="E170" s="253" t="s">
        <v>293</v>
      </c>
      <c r="F170" s="254" t="s">
        <v>1269</v>
      </c>
      <c r="G170" s="255" t="s">
        <v>1265</v>
      </c>
      <c r="H170" s="256">
        <v>1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38</v>
      </c>
      <c r="O170" s="72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158</v>
      </c>
      <c r="AT170" s="217" t="s">
        <v>213</v>
      </c>
      <c r="AU170" s="217" t="s">
        <v>83</v>
      </c>
      <c r="AY170" s="18" t="s">
        <v>144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81</v>
      </c>
      <c r="BK170" s="218">
        <f>ROUND(I170*H170,2)</f>
        <v>0</v>
      </c>
      <c r="BL170" s="18" t="s">
        <v>150</v>
      </c>
      <c r="BM170" s="217" t="s">
        <v>1270</v>
      </c>
    </row>
    <row r="171" spans="1:65" s="2" customFormat="1" ht="16.5" customHeight="1">
      <c r="A171" s="35"/>
      <c r="B171" s="36"/>
      <c r="C171" s="252" t="s">
        <v>330</v>
      </c>
      <c r="D171" s="252" t="s">
        <v>213</v>
      </c>
      <c r="E171" s="253" t="s">
        <v>298</v>
      </c>
      <c r="F171" s="254" t="s">
        <v>1271</v>
      </c>
      <c r="G171" s="255" t="s">
        <v>1265</v>
      </c>
      <c r="H171" s="256">
        <v>1</v>
      </c>
      <c r="I171" s="257"/>
      <c r="J171" s="258">
        <f>ROUND(I171*H171,2)</f>
        <v>0</v>
      </c>
      <c r="K171" s="259"/>
      <c r="L171" s="260"/>
      <c r="M171" s="285" t="s">
        <v>1</v>
      </c>
      <c r="N171" s="286" t="s">
        <v>38</v>
      </c>
      <c r="O171" s="265"/>
      <c r="P171" s="266">
        <f>O171*H171</f>
        <v>0</v>
      </c>
      <c r="Q171" s="266">
        <v>0</v>
      </c>
      <c r="R171" s="266">
        <f>Q171*H171</f>
        <v>0</v>
      </c>
      <c r="S171" s="266">
        <v>0</v>
      </c>
      <c r="T171" s="26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158</v>
      </c>
      <c r="AT171" s="217" t="s">
        <v>213</v>
      </c>
      <c r="AU171" s="217" t="s">
        <v>83</v>
      </c>
      <c r="AY171" s="18" t="s">
        <v>144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81</v>
      </c>
      <c r="BK171" s="218">
        <f>ROUND(I171*H171,2)</f>
        <v>0</v>
      </c>
      <c r="BL171" s="18" t="s">
        <v>150</v>
      </c>
      <c r="BM171" s="217" t="s">
        <v>1272</v>
      </c>
    </row>
    <row r="172" spans="1:65" s="2" customFormat="1" ht="6.95" customHeight="1">
      <c r="A172" s="35"/>
      <c r="B172" s="55"/>
      <c r="C172" s="56"/>
      <c r="D172" s="56"/>
      <c r="E172" s="56"/>
      <c r="F172" s="56"/>
      <c r="G172" s="56"/>
      <c r="H172" s="56"/>
      <c r="I172" s="153"/>
      <c r="J172" s="56"/>
      <c r="K172" s="56"/>
      <c r="L172" s="40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1nXcbnVCtpquCkA05yUBJqDAp4ZIaKOt8u6ZMT6e5ZpcjINtvCl2bRDMxGbgE4xiG2x3XxGqgFxbWGAfA7UtDQ==" saltValue="Q9C59YD1DYEd9dsnAQXGq5NVPdgSKeXZtbw97zQR+PTw3jguikQts1d5WaGggTKpjNwkQNhtVIu6NpjSjTuQvA==" spinCount="100000" sheet="1" objects="1" scenarios="1" formatColumns="0" formatRows="0" autoFilter="0"/>
  <autoFilter ref="C126:K17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III. etapa - Komunikace</vt:lpstr>
      <vt:lpstr>III. E 02 - 1 - Řady</vt:lpstr>
      <vt:lpstr>III. E 02 (1) - 2 - Přípojky</vt:lpstr>
      <vt:lpstr>III. etapa (1) - Dešťová ...</vt:lpstr>
      <vt:lpstr>III. E -04-1 - Sběrače</vt:lpstr>
      <vt:lpstr>III. E- 04-2 - Přípojky</vt:lpstr>
      <vt:lpstr>III. Etapa (2) - Plynovod</vt:lpstr>
      <vt:lpstr>III. etapa (3) - Veřejné ...</vt:lpstr>
      <vt:lpstr>III.etapa (3) - Přípojky nn </vt:lpstr>
      <vt:lpstr>III. Etapa VON - Vedlejší...</vt:lpstr>
      <vt:lpstr>'III. E 02 - 1 - Řady'!Názvy_tisku</vt:lpstr>
      <vt:lpstr>'III. E 02 (1) - 2 - Přípojky'!Názvy_tisku</vt:lpstr>
      <vt:lpstr>'III. E -04-1 - Sběrače'!Názvy_tisku</vt:lpstr>
      <vt:lpstr>'III. E- 04-2 - Přípojky'!Názvy_tisku</vt:lpstr>
      <vt:lpstr>'III. etapa - Komunikace'!Názvy_tisku</vt:lpstr>
      <vt:lpstr>'III. etapa (1) - Dešťová ...'!Názvy_tisku</vt:lpstr>
      <vt:lpstr>'III. Etapa (2) - Plynovod'!Názvy_tisku</vt:lpstr>
      <vt:lpstr>'III. etapa (3) - Veřejné ...'!Názvy_tisku</vt:lpstr>
      <vt:lpstr>'III. Etapa VON - Vedlejší...'!Názvy_tisku</vt:lpstr>
      <vt:lpstr>'III.etapa (3) - Přípojky nn '!Názvy_tisku</vt:lpstr>
      <vt:lpstr>'Rekapitulace stavby'!Názvy_tisku</vt:lpstr>
      <vt:lpstr>'III. E 02 - 1 - Řady'!Oblast_tisku</vt:lpstr>
      <vt:lpstr>'III. E 02 (1) - 2 - Přípojky'!Oblast_tisku</vt:lpstr>
      <vt:lpstr>'III. E -04-1 - Sběrače'!Oblast_tisku</vt:lpstr>
      <vt:lpstr>'III. E- 04-2 - Přípojky'!Oblast_tisku</vt:lpstr>
      <vt:lpstr>'III. etapa - Komunikace'!Oblast_tisku</vt:lpstr>
      <vt:lpstr>'III. etapa (1) - Dešťová ...'!Oblast_tisku</vt:lpstr>
      <vt:lpstr>'III. Etapa (2) - Plynovod'!Oblast_tisku</vt:lpstr>
      <vt:lpstr>'III. etapa (3) - Veřejné ...'!Oblast_tisku</vt:lpstr>
      <vt:lpstr>'III. Etapa VON - Vedlejší...'!Oblast_tisku</vt:lpstr>
      <vt:lpstr>'III.etapa (3) - Přípojky nn 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NB-MILAN10\Milan</dc:creator>
  <cp:lastModifiedBy>Zatloukal Jiří</cp:lastModifiedBy>
  <dcterms:created xsi:type="dcterms:W3CDTF">2020-09-16T16:47:29Z</dcterms:created>
  <dcterms:modified xsi:type="dcterms:W3CDTF">2020-09-22T11:30:15Z</dcterms:modified>
</cp:coreProperties>
</file>